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110循環型社会課\03リサイクルＧ\●一般廃棄物Ｇ\一廃実態調査\県R03実態調査（R04年度実施）\03.概況作成\03派生資料（HP等）\01-2オープンデータ\更新データ（R5.6月末）\"/>
    </mc:Choice>
  </mc:AlternateContent>
  <bookViews>
    <workbookView xWindow="-20" yWindow="-20" windowWidth="12000" windowHeight="10020" tabRatio="848"/>
  </bookViews>
  <sheets>
    <sheet name="焼却施設" sheetId="65" r:id="rId1"/>
    <sheet name="資源化・粗大ごみ" sheetId="66" r:id="rId2"/>
    <sheet name="燃料化・保管" sheetId="67" r:id="rId3"/>
    <sheet name="その他" sheetId="61" r:id="rId4"/>
    <sheet name="最終処分場" sheetId="73" r:id="rId5"/>
  </sheets>
  <definedNames>
    <definedName name="_xlnm._FilterDatabase" localSheetId="0" hidden="1">焼却施設!$B$1:$Y$30</definedName>
    <definedName name="DH_し尿3" localSheetId="4">#REF!</definedName>
    <definedName name="DH_し尿3" localSheetId="1">#REF!</definedName>
    <definedName name="DH_し尿3" localSheetId="0">#REF!</definedName>
    <definedName name="DH_し尿3" localSheetId="2">#REF!</definedName>
    <definedName name="DH_し尿3">#REF!</definedName>
    <definedName name="DH_し尿31" localSheetId="4">#REF!</definedName>
    <definedName name="DH_し尿31" localSheetId="1">#REF!</definedName>
    <definedName name="DH_し尿31" localSheetId="0">#REF!</definedName>
    <definedName name="DH_し尿31" localSheetId="2">#REF!</definedName>
    <definedName name="DH_し尿31">#REF!</definedName>
    <definedName name="DH_し尿33" localSheetId="4">#REF!</definedName>
    <definedName name="DH_し尿33" localSheetId="1">#REF!</definedName>
    <definedName name="DH_し尿33" localSheetId="0">#REF!</definedName>
    <definedName name="DH_し尿33" localSheetId="2">#REF!</definedName>
    <definedName name="DH_し尿33">#REF!</definedName>
    <definedName name="fgg" localSheetId="4">#REF!</definedName>
    <definedName name="fgg" localSheetId="1">#REF!</definedName>
    <definedName name="fgg" localSheetId="0">#REF!</definedName>
    <definedName name="fgg" localSheetId="2">#REF!</definedName>
    <definedName name="fgg">#REF!</definedName>
    <definedName name="M_ごみ処理" localSheetId="4">#REF!</definedName>
    <definedName name="M_ごみ処理" localSheetId="1">#REF!</definedName>
    <definedName name="M_ごみ処理" localSheetId="0">#REF!</definedName>
    <definedName name="M_ごみ処理" localSheetId="2">#REF!</definedName>
    <definedName name="M_ごみ処理">#REF!</definedName>
    <definedName name="M_し尿関係" localSheetId="4">#REF!</definedName>
    <definedName name="M_し尿関係" localSheetId="1">#REF!</definedName>
    <definedName name="M_し尿関係" localSheetId="0">#REF!</definedName>
    <definedName name="M_し尿関係" localSheetId="2">#REF!</definedName>
    <definedName name="M_し尿関係">#REF!</definedName>
    <definedName name="M_市総括" localSheetId="4">#REF!</definedName>
    <definedName name="M_市総括" localSheetId="1">#REF!</definedName>
    <definedName name="M_市総括" localSheetId="0">#REF!</definedName>
    <definedName name="M_市総括" localSheetId="2">#REF!</definedName>
    <definedName name="M_市総括">#REF!</definedName>
    <definedName name="M_組総括" localSheetId="4">#REF!</definedName>
    <definedName name="M_組総括" localSheetId="1">#REF!</definedName>
    <definedName name="M_組総括" localSheetId="0">#REF!</definedName>
    <definedName name="M_組総括" localSheetId="2">#REF!</definedName>
    <definedName name="M_組総括">#REF!</definedName>
    <definedName name="M_組総括2" localSheetId="4">#REF!</definedName>
    <definedName name="M_組総括2" localSheetId="1">#REF!</definedName>
    <definedName name="M_組総括2" localSheetId="0">#REF!</definedName>
    <definedName name="M_組総括2" localSheetId="2">#REF!</definedName>
    <definedName name="M_組総括2">#REF!</definedName>
    <definedName name="_xlnm.Print_Area" localSheetId="3">その他!$A$1:$R$8</definedName>
    <definedName name="_xlnm.Print_Area" localSheetId="4">最終処分場!$A$1:$X$44</definedName>
    <definedName name="_xlnm.Print_Area" localSheetId="1">資源化・粗大ごみ!$A$1:$V$76</definedName>
    <definedName name="_xlnm.Print_Area" localSheetId="0">焼却施設!$B$1:$Z$53</definedName>
    <definedName name="_xlnm.Print_Area" localSheetId="2">燃料化・保管!$A$1:$T$74</definedName>
  </definedNames>
  <calcPr calcId="152511" iterate="1" iterateCount="1" iterateDelta="0.01"/>
</workbook>
</file>

<file path=xl/calcChain.xml><?xml version="1.0" encoding="utf-8"?>
<calcChain xmlns="http://schemas.openxmlformats.org/spreadsheetml/2006/main">
  <c r="L51" i="65" l="1"/>
  <c r="P51" i="65"/>
  <c r="O51" i="65"/>
  <c r="Q72" i="66" l="1"/>
  <c r="Q71" i="66"/>
  <c r="Q70" i="66"/>
  <c r="Q69" i="66"/>
  <c r="Q40" i="66"/>
  <c r="Q39" i="66"/>
  <c r="Q38" i="66"/>
  <c r="Q37" i="66"/>
  <c r="Q36" i="66"/>
  <c r="Q35" i="66"/>
  <c r="Q34" i="66"/>
  <c r="Q33" i="66"/>
  <c r="Q32" i="66"/>
  <c r="S70" i="67"/>
  <c r="S69" i="67"/>
  <c r="S68" i="67"/>
  <c r="S67" i="67"/>
  <c r="S66" i="67"/>
  <c r="S65" i="67"/>
  <c r="S64" i="67"/>
  <c r="Q15" i="67"/>
  <c r="Q14" i="67"/>
  <c r="Q13" i="67"/>
  <c r="Q5" i="61" l="1"/>
  <c r="K6" i="61"/>
  <c r="K7" i="61" s="1"/>
  <c r="M6" i="61"/>
  <c r="M7" i="61" s="1"/>
  <c r="P44" i="73"/>
  <c r="O44" i="73"/>
  <c r="L44" i="73"/>
  <c r="P43" i="73"/>
  <c r="O43" i="73"/>
  <c r="L43" i="73"/>
  <c r="P42" i="73"/>
  <c r="O42" i="73"/>
  <c r="L42" i="73"/>
  <c r="R29" i="73"/>
  <c r="Q29" i="73"/>
  <c r="P29" i="73"/>
  <c r="O29" i="73"/>
  <c r="L29" i="73"/>
  <c r="R28" i="73"/>
  <c r="Q28" i="73"/>
  <c r="P28" i="73"/>
  <c r="O28" i="73"/>
  <c r="L28" i="73"/>
  <c r="R27" i="73"/>
  <c r="Q27" i="73"/>
  <c r="P27" i="73"/>
  <c r="O27" i="73"/>
  <c r="L27" i="73"/>
  <c r="N72" i="67"/>
  <c r="M72" i="67"/>
  <c r="K72" i="67"/>
  <c r="N71" i="67"/>
  <c r="M71" i="67"/>
  <c r="K71" i="67"/>
  <c r="M17" i="67"/>
  <c r="K17" i="67"/>
  <c r="M16" i="67"/>
  <c r="K16" i="67"/>
  <c r="M74" i="66"/>
  <c r="K74" i="66"/>
  <c r="M73" i="66"/>
  <c r="K73" i="66"/>
  <c r="O65" i="66"/>
  <c r="N65" i="66"/>
  <c r="M65" i="66"/>
  <c r="K65" i="66"/>
  <c r="O64" i="66"/>
  <c r="N64" i="66"/>
  <c r="M64" i="66"/>
  <c r="K64" i="66"/>
  <c r="O63" i="66"/>
  <c r="N63" i="66"/>
  <c r="M63" i="66"/>
  <c r="K63" i="66"/>
  <c r="M42" i="66"/>
  <c r="K42" i="66"/>
  <c r="M41" i="66"/>
  <c r="K41" i="66"/>
  <c r="P50" i="65"/>
  <c r="O50" i="65"/>
  <c r="L50" i="65"/>
  <c r="P49" i="65"/>
  <c r="O49" i="65"/>
  <c r="L49" i="65"/>
  <c r="V30" i="65"/>
  <c r="U30" i="65"/>
  <c r="T30" i="65"/>
  <c r="S30" i="65"/>
  <c r="Q30" i="65"/>
  <c r="P30" i="65"/>
  <c r="O30" i="65"/>
  <c r="L30" i="65"/>
  <c r="V29" i="65"/>
  <c r="U29" i="65"/>
  <c r="T29" i="65"/>
  <c r="S29" i="65"/>
  <c r="Q29" i="65"/>
  <c r="P29" i="65"/>
  <c r="O29" i="65"/>
  <c r="L29" i="65"/>
  <c r="V28" i="65"/>
  <c r="U28" i="65"/>
  <c r="T28" i="65"/>
  <c r="S28" i="65"/>
  <c r="Q28" i="65"/>
  <c r="P28" i="65"/>
  <c r="O28" i="65"/>
  <c r="L28" i="65"/>
  <c r="V27" i="65"/>
  <c r="U27" i="65"/>
  <c r="T27" i="65"/>
  <c r="S27" i="65"/>
  <c r="Q27" i="65"/>
  <c r="P27" i="65"/>
  <c r="O27" i="65"/>
  <c r="L27" i="65"/>
  <c r="M43" i="66" l="1"/>
  <c r="M75" i="66"/>
  <c r="K75" i="66"/>
  <c r="K43" i="66"/>
  <c r="N73" i="67" l="1"/>
  <c r="M73" i="67"/>
  <c r="K73" i="67"/>
  <c r="O70" i="67"/>
  <c r="O69" i="67"/>
  <c r="O68" i="67"/>
  <c r="O67" i="67"/>
  <c r="O72" i="67" s="1"/>
  <c r="O64" i="67"/>
  <c r="P61" i="67"/>
  <c r="N61" i="67"/>
  <c r="M61" i="67"/>
  <c r="K61" i="67"/>
  <c r="O61" i="67"/>
  <c r="M18" i="67"/>
  <c r="K18" i="67"/>
  <c r="Q10" i="67"/>
  <c r="P10" i="67"/>
  <c r="O10" i="67"/>
  <c r="K10" i="67"/>
  <c r="O66" i="66"/>
  <c r="O29" i="66"/>
  <c r="N29" i="66"/>
  <c r="M29" i="66"/>
  <c r="K29" i="66"/>
  <c r="O71" i="67" l="1"/>
  <c r="O73" i="67" s="1"/>
  <c r="N66" i="66"/>
  <c r="M66" i="66"/>
  <c r="K66" i="66"/>
  <c r="R30" i="73"/>
  <c r="Q30" i="73"/>
  <c r="P30" i="73"/>
  <c r="O30" i="73"/>
  <c r="L30" i="73"/>
  <c r="V31" i="65" l="1"/>
  <c r="U31" i="65"/>
  <c r="T31" i="65"/>
  <c r="S31" i="65"/>
  <c r="Q31" i="65"/>
  <c r="O31" i="65"/>
  <c r="L31" i="65"/>
  <c r="P31" i="65" l="1"/>
</calcChain>
</file>

<file path=xl/comments1.xml><?xml version="1.0" encoding="utf-8"?>
<comments xmlns="http://schemas.openxmlformats.org/spreadsheetml/2006/main">
  <authors>
    <author>広島県</author>
  </authors>
  <commentList>
    <comment ref="Y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年度途中廃止</t>
        </r>
      </text>
    </comment>
    <comment ref="Y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年度途中廃止</t>
        </r>
      </text>
    </comment>
    <comment ref="Y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年度途中廃止</t>
        </r>
      </text>
    </comment>
    <comment ref="Y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年度途中廃止</t>
        </r>
      </text>
    </comment>
  </commentList>
</comments>
</file>

<file path=xl/sharedStrings.xml><?xml version="1.0" encoding="utf-8"?>
<sst xmlns="http://schemas.openxmlformats.org/spreadsheetml/2006/main" count="1816" uniqueCount="702">
  <si>
    <t>所　　　　在　　　　地</t>
    <rPh sb="0" eb="11">
      <t>ショザイチ</t>
    </rPh>
    <phoneticPr fontId="4"/>
  </si>
  <si>
    <t>委託</t>
    <rPh sb="0" eb="2">
      <t>イタク</t>
    </rPh>
    <phoneticPr fontId="4"/>
  </si>
  <si>
    <t>○</t>
  </si>
  <si>
    <t>安芸地区</t>
  </si>
  <si>
    <t>その他</t>
    <rPh sb="2" eb="3">
      <t>タ</t>
    </rPh>
    <phoneticPr fontId="4"/>
  </si>
  <si>
    <t>処理対象</t>
    <rPh sb="0" eb="2">
      <t>ショリ</t>
    </rPh>
    <rPh sb="2" eb="4">
      <t>タイショウ</t>
    </rPh>
    <phoneticPr fontId="4"/>
  </si>
  <si>
    <t>市町名</t>
    <rPh sb="0" eb="1">
      <t>シ</t>
    </rPh>
    <rPh sb="1" eb="2">
      <t>マチ</t>
    </rPh>
    <rPh sb="2" eb="3">
      <t>メイ</t>
    </rPh>
    <phoneticPr fontId="4"/>
  </si>
  <si>
    <t>処理方式</t>
  </si>
  <si>
    <t>所　　　　在　　　　地</t>
  </si>
  <si>
    <t>施　　　設　　　名</t>
  </si>
  <si>
    <t>使用開始年度</t>
  </si>
  <si>
    <t>処　　理　　対　　象</t>
  </si>
  <si>
    <t>公称能力</t>
  </si>
  <si>
    <t>基　　数</t>
  </si>
  <si>
    <t>年間処理量</t>
  </si>
  <si>
    <t>資源化量</t>
  </si>
  <si>
    <t>発電能力</t>
  </si>
  <si>
    <t>総発電量</t>
  </si>
  <si>
    <t>灰処理設備</t>
  </si>
  <si>
    <t>施設改廃等</t>
  </si>
  <si>
    <t>運転管理体制</t>
  </si>
  <si>
    <t>混合ごみ　</t>
  </si>
  <si>
    <t>処理残さ</t>
  </si>
  <si>
    <t>（ｔ／日）</t>
  </si>
  <si>
    <t>（基）</t>
  </si>
  <si>
    <t>（ｔ／年度）</t>
  </si>
  <si>
    <t>（％）</t>
  </si>
  <si>
    <t>全</t>
  </si>
  <si>
    <t>広島市</t>
  </si>
  <si>
    <t>広島市中工場</t>
  </si>
  <si>
    <t>溶融処理</t>
  </si>
  <si>
    <t>変無</t>
  </si>
  <si>
    <t>委託</t>
  </si>
  <si>
    <t>広島市佐伯工場（１系）</t>
  </si>
  <si>
    <t>利用無し</t>
  </si>
  <si>
    <t>薬剤処理</t>
  </si>
  <si>
    <t>広島市佐伯工場（２・３系）</t>
  </si>
  <si>
    <t>場内温水</t>
  </si>
  <si>
    <t>無し</t>
  </si>
  <si>
    <t>広島市南工場</t>
  </si>
  <si>
    <t>広島市安佐北工場</t>
  </si>
  <si>
    <t>呉市</t>
  </si>
  <si>
    <t>機</t>
  </si>
  <si>
    <t>日附環境美化センター</t>
  </si>
  <si>
    <t>直営</t>
  </si>
  <si>
    <t>准</t>
  </si>
  <si>
    <t>三原市</t>
  </si>
  <si>
    <t>三原市清掃工場</t>
  </si>
  <si>
    <t>一部委託</t>
  </si>
  <si>
    <t>尾道市</t>
  </si>
  <si>
    <t>尾道市クリーンセンター</t>
  </si>
  <si>
    <t>尾道市因瀬クリーンセンター</t>
  </si>
  <si>
    <t>福山市</t>
  </si>
  <si>
    <t>福山市新西部清掃工場</t>
  </si>
  <si>
    <t>福山市新市クリーンセンター</t>
  </si>
  <si>
    <t>福山市深品クリーンセンター</t>
  </si>
  <si>
    <t>三次市</t>
  </si>
  <si>
    <t>三次環境クリーンセンター</t>
  </si>
  <si>
    <t>庄原市</t>
  </si>
  <si>
    <t>庄原市備北クリーンセンター</t>
  </si>
  <si>
    <t>安芸クリーンセンター</t>
  </si>
  <si>
    <t>ポックルくろだおクリーンセンター</t>
  </si>
  <si>
    <t>場外温水</t>
  </si>
  <si>
    <t>竹原安芸津環境センター</t>
  </si>
  <si>
    <t>大崎上島環境センター</t>
  </si>
  <si>
    <t>広島市西部リサイクルプラザ</t>
  </si>
  <si>
    <t>広島市北部資源選別センター</t>
  </si>
  <si>
    <t>広島市植木せん定枝リサイクルセンター</t>
  </si>
  <si>
    <t>尾道市ストックヤードＰＥＴ減容施設</t>
  </si>
  <si>
    <t>大竹市</t>
  </si>
  <si>
    <t>大竹市不燃物処理資源化施設</t>
  </si>
  <si>
    <t>はつかいちリサイクルプラザ</t>
  </si>
  <si>
    <t>府中町</t>
  </si>
  <si>
    <t>府中町リサイクルセンター</t>
  </si>
  <si>
    <t>海田町</t>
  </si>
  <si>
    <t>海田町環境センター</t>
  </si>
  <si>
    <t>熊野町</t>
  </si>
  <si>
    <t>坂町</t>
  </si>
  <si>
    <t>再資源選別処理場</t>
  </si>
  <si>
    <t>広島市安佐南工場大型ごみ破砕処理施設</t>
  </si>
  <si>
    <t>破</t>
  </si>
  <si>
    <t>不燃物処理工場</t>
  </si>
  <si>
    <t>施設番号</t>
    <rPh sb="0" eb="2">
      <t>シセツ</t>
    </rPh>
    <rPh sb="2" eb="4">
      <t>バンゴウ</t>
    </rPh>
    <phoneticPr fontId="4"/>
  </si>
  <si>
    <t>市　町
事務組合名</t>
    <rPh sb="0" eb="3">
      <t>シチョウソン</t>
    </rPh>
    <rPh sb="4" eb="6">
      <t>ジム</t>
    </rPh>
    <rPh sb="6" eb="8">
      <t>クミアイ</t>
    </rPh>
    <rPh sb="8" eb="9">
      <t>メイ</t>
    </rPh>
    <phoneticPr fontId="4"/>
  </si>
  <si>
    <t>所　　　　在　　　　地</t>
    <rPh sb="0" eb="6">
      <t>ショザイ</t>
    </rPh>
    <rPh sb="10" eb="11">
      <t>チ</t>
    </rPh>
    <phoneticPr fontId="4"/>
  </si>
  <si>
    <t>使　　用
開始年度</t>
    <rPh sb="0" eb="4">
      <t>シヨウ</t>
    </rPh>
    <rPh sb="5" eb="7">
      <t>カイシ</t>
    </rPh>
    <rPh sb="7" eb="9">
      <t>ネンド</t>
    </rPh>
    <phoneticPr fontId="4"/>
  </si>
  <si>
    <t>処　理　対　象</t>
    <rPh sb="0" eb="3">
      <t>ショリ</t>
    </rPh>
    <rPh sb="4" eb="7">
      <t>タイショウ</t>
    </rPh>
    <phoneticPr fontId="4"/>
  </si>
  <si>
    <t>公称能力</t>
    <rPh sb="0" eb="2">
      <t>コウショウ</t>
    </rPh>
    <rPh sb="2" eb="4">
      <t>ノウリョク</t>
    </rPh>
    <phoneticPr fontId="4"/>
  </si>
  <si>
    <t>処 理 内 容</t>
    <rPh sb="0" eb="3">
      <t>ショリ</t>
    </rPh>
    <rPh sb="4" eb="7">
      <t>ナイヨウ</t>
    </rPh>
    <phoneticPr fontId="4"/>
  </si>
  <si>
    <t>施　設
改廃等</t>
    <rPh sb="6" eb="7">
      <t>トウ</t>
    </rPh>
    <phoneticPr fontId="4"/>
  </si>
  <si>
    <t>運転管理
体　　制</t>
    <rPh sb="5" eb="9">
      <t>タイセイ</t>
    </rPh>
    <phoneticPr fontId="4"/>
  </si>
  <si>
    <t>可燃ごみ</t>
    <rPh sb="0" eb="2">
      <t>カネン</t>
    </rPh>
    <phoneticPr fontId="4"/>
  </si>
  <si>
    <t>不燃ごみ</t>
    <rPh sb="0" eb="2">
      <t>フネン</t>
    </rPh>
    <phoneticPr fontId="4"/>
  </si>
  <si>
    <t>資源ごみ</t>
    <rPh sb="0" eb="2">
      <t>シゲン</t>
    </rPh>
    <phoneticPr fontId="4"/>
  </si>
  <si>
    <t>粗大ごみ</t>
    <rPh sb="0" eb="2">
      <t>ソダイ</t>
    </rPh>
    <phoneticPr fontId="4"/>
  </si>
  <si>
    <t>選別</t>
    <rPh sb="0" eb="2">
      <t>センベツ</t>
    </rPh>
    <phoneticPr fontId="4"/>
  </si>
  <si>
    <t>圧縮梱包</t>
    <rPh sb="0" eb="2">
      <t>アッシュク</t>
    </rPh>
    <rPh sb="2" eb="4">
      <t>コンポウ</t>
    </rPh>
    <phoneticPr fontId="4"/>
  </si>
  <si>
    <t>堆肥化</t>
    <rPh sb="0" eb="2">
      <t>タイヒ</t>
    </rPh>
    <rPh sb="2" eb="3">
      <t>カ</t>
    </rPh>
    <phoneticPr fontId="4"/>
  </si>
  <si>
    <t>（ｔ／日）</t>
    <rPh sb="3" eb="4">
      <t>ニチ</t>
    </rPh>
    <phoneticPr fontId="4"/>
  </si>
  <si>
    <t>（ｔ／年度）</t>
    <rPh sb="3" eb="5">
      <t>ネンド</t>
    </rPh>
    <phoneticPr fontId="4"/>
  </si>
  <si>
    <t>呉東部中継センター</t>
    <rPh sb="0" eb="1">
      <t>クレ</t>
    </rPh>
    <rPh sb="1" eb="3">
      <t>トウブ</t>
    </rPh>
    <rPh sb="3" eb="5">
      <t>チュウケイ</t>
    </rPh>
    <phoneticPr fontId="4"/>
  </si>
  <si>
    <t>表２－１２ 粗大ごみ処理施設及び処理実績等一覧表</t>
    <rPh sb="0" eb="1">
      <t>ヒョウ</t>
    </rPh>
    <rPh sb="6" eb="8">
      <t>ソダイ</t>
    </rPh>
    <rPh sb="10" eb="12">
      <t>ショリ</t>
    </rPh>
    <rPh sb="12" eb="14">
      <t>シセツ</t>
    </rPh>
    <rPh sb="14" eb="15">
      <t>オヨ</t>
    </rPh>
    <rPh sb="16" eb="18">
      <t>ショリ</t>
    </rPh>
    <rPh sb="18" eb="20">
      <t>ジッセキ</t>
    </rPh>
    <rPh sb="20" eb="21">
      <t>トウ</t>
    </rPh>
    <rPh sb="21" eb="23">
      <t>イチラン</t>
    </rPh>
    <rPh sb="23" eb="24">
      <t>ヒョウ</t>
    </rPh>
    <phoneticPr fontId="4"/>
  </si>
  <si>
    <t>種類</t>
    <rPh sb="0" eb="2">
      <t>シュルイ</t>
    </rPh>
    <phoneticPr fontId="4"/>
  </si>
  <si>
    <t>備　　考</t>
    <rPh sb="0" eb="1">
      <t>ソナエ</t>
    </rPh>
    <rPh sb="3" eb="4">
      <t>コウ</t>
    </rPh>
    <phoneticPr fontId="4"/>
  </si>
  <si>
    <t>福山市ごみ固形燃料工場</t>
  </si>
  <si>
    <t>府中市</t>
  </si>
  <si>
    <t>府中市クリーンセンター</t>
  </si>
  <si>
    <t>クリーンセンターじんせき</t>
  </si>
  <si>
    <t>呉市缶類資源化施設</t>
  </si>
  <si>
    <t>呉市紙類ストックヤード</t>
  </si>
  <si>
    <t>呉市ペットボトルストックヤード</t>
  </si>
  <si>
    <t>呉市カレットストックヤード</t>
  </si>
  <si>
    <t>大竹市不燃物処理場</t>
  </si>
  <si>
    <t>竹原安芸津最終処分場</t>
  </si>
  <si>
    <t>市　町　村
事務組合名</t>
    <rPh sb="0" eb="5">
      <t>シチョウソン</t>
    </rPh>
    <rPh sb="6" eb="8">
      <t>ジム</t>
    </rPh>
    <rPh sb="8" eb="10">
      <t>クミアイ</t>
    </rPh>
    <rPh sb="10" eb="11">
      <t>メイ</t>
    </rPh>
    <phoneticPr fontId="4"/>
  </si>
  <si>
    <t>供　給　先　の
利　用　状　況</t>
    <rPh sb="0" eb="3">
      <t>キョウキュウ</t>
    </rPh>
    <rPh sb="4" eb="5">
      <t>サキ</t>
    </rPh>
    <rPh sb="8" eb="11">
      <t>リヨウ</t>
    </rPh>
    <rPh sb="12" eb="15">
      <t>ジョウキョウ</t>
    </rPh>
    <phoneticPr fontId="4"/>
  </si>
  <si>
    <t>年　間
処理量</t>
    <rPh sb="4" eb="6">
      <t>ショリ</t>
    </rPh>
    <rPh sb="6" eb="7">
      <t>リョウ</t>
    </rPh>
    <phoneticPr fontId="4"/>
  </si>
  <si>
    <t>燃　料
製造量</t>
    <rPh sb="0" eb="3">
      <t>ネンリョウ</t>
    </rPh>
    <rPh sb="4" eb="6">
      <t>セイゾウ</t>
    </rPh>
    <rPh sb="6" eb="7">
      <t>リョウ</t>
    </rPh>
    <phoneticPr fontId="4"/>
  </si>
  <si>
    <t>処理残さ</t>
    <rPh sb="0" eb="2">
      <t>ショリ</t>
    </rPh>
    <rPh sb="2" eb="3">
      <t>ザン</t>
    </rPh>
    <phoneticPr fontId="4"/>
  </si>
  <si>
    <t>保　管　対　象</t>
    <rPh sb="0" eb="3">
      <t>ホカン</t>
    </rPh>
    <rPh sb="4" eb="7">
      <t>タイショウ</t>
    </rPh>
    <phoneticPr fontId="4"/>
  </si>
  <si>
    <t>保　管　面　積</t>
    <rPh sb="0" eb="3">
      <t>ホカン</t>
    </rPh>
    <rPh sb="4" eb="7">
      <t>メンセキ</t>
    </rPh>
    <phoneticPr fontId="4"/>
  </si>
  <si>
    <t>紙</t>
    <rPh sb="0" eb="1">
      <t>カミ</t>
    </rPh>
    <phoneticPr fontId="4"/>
  </si>
  <si>
    <t>金属</t>
    <rPh sb="0" eb="2">
      <t>キンゾク</t>
    </rPh>
    <phoneticPr fontId="4"/>
  </si>
  <si>
    <t>処分場の現状</t>
  </si>
  <si>
    <t>府中市埋立センター</t>
  </si>
  <si>
    <t>一般廃棄物下荒瀬最終処分場</t>
  </si>
  <si>
    <t>廿日市市一般廃棄物最終処分場</t>
  </si>
  <si>
    <t>有</t>
  </si>
  <si>
    <t>埋立場所</t>
    <rPh sb="0" eb="2">
      <t>ウメタテ</t>
    </rPh>
    <rPh sb="2" eb="4">
      <t>バショ</t>
    </rPh>
    <phoneticPr fontId="4"/>
  </si>
  <si>
    <t>埋　　立
開始年度</t>
    <rPh sb="0" eb="4">
      <t>ウメタテ</t>
    </rPh>
    <rPh sb="5" eb="7">
      <t>カイシ</t>
    </rPh>
    <rPh sb="7" eb="9">
      <t>ネンド</t>
    </rPh>
    <phoneticPr fontId="4"/>
  </si>
  <si>
    <t>埋　　　立　　　物</t>
    <rPh sb="0" eb="5">
      <t>ウメタテ</t>
    </rPh>
    <rPh sb="8" eb="9">
      <t>ブツ</t>
    </rPh>
    <phoneticPr fontId="4"/>
  </si>
  <si>
    <t>埋立地
面　積</t>
    <rPh sb="0" eb="2">
      <t>ウメタテ</t>
    </rPh>
    <rPh sb="2" eb="3">
      <t>チ</t>
    </rPh>
    <rPh sb="4" eb="7">
      <t>メンセキ</t>
    </rPh>
    <phoneticPr fontId="4"/>
  </si>
  <si>
    <t>全体容量</t>
    <rPh sb="0" eb="2">
      <t>ゼンタイ</t>
    </rPh>
    <rPh sb="2" eb="4">
      <t>ヨウリョウ</t>
    </rPh>
    <phoneticPr fontId="4"/>
  </si>
  <si>
    <t>残余容量</t>
    <rPh sb="0" eb="2">
      <t>ザンヨ</t>
    </rPh>
    <rPh sb="2" eb="4">
      <t>ヨウリョウ</t>
    </rPh>
    <phoneticPr fontId="4"/>
  </si>
  <si>
    <t>埋立実績</t>
    <rPh sb="0" eb="2">
      <t>ウメタテ</t>
    </rPh>
    <rPh sb="2" eb="4">
      <t>ジッセキ</t>
    </rPh>
    <phoneticPr fontId="4"/>
  </si>
  <si>
    <t>埋立終了
年　度
（予定）</t>
    <rPh sb="10" eb="12">
      <t>ヨテイ</t>
    </rPh>
    <phoneticPr fontId="4"/>
  </si>
  <si>
    <t>浸出水処理施設</t>
    <rPh sb="0" eb="2">
      <t>シンシュツ</t>
    </rPh>
    <rPh sb="2" eb="3">
      <t>スイ</t>
    </rPh>
    <rPh sb="3" eb="5">
      <t>ショリ</t>
    </rPh>
    <rPh sb="5" eb="7">
      <t>シセツ</t>
    </rPh>
    <phoneticPr fontId="4"/>
  </si>
  <si>
    <t>しゃ水工</t>
    <rPh sb="2" eb="3">
      <t>スイ</t>
    </rPh>
    <rPh sb="3" eb="4">
      <t>コウ</t>
    </rPh>
    <phoneticPr fontId="4"/>
  </si>
  <si>
    <t>運転管理体制</t>
    <rPh sb="4" eb="6">
      <t>タイセイ</t>
    </rPh>
    <phoneticPr fontId="4"/>
  </si>
  <si>
    <t>焼却残さ</t>
    <rPh sb="0" eb="2">
      <t>ショウキャク</t>
    </rPh>
    <rPh sb="2" eb="3">
      <t>ザン</t>
    </rPh>
    <phoneticPr fontId="4"/>
  </si>
  <si>
    <t>廿日市市</t>
  </si>
  <si>
    <t>芸北広域</t>
  </si>
  <si>
    <t>山県郡西部</t>
  </si>
  <si>
    <t>可燃ごみ</t>
  </si>
  <si>
    <t>不燃ごみ</t>
  </si>
  <si>
    <t>資源ごみ</t>
  </si>
  <si>
    <t>粗大ごみ</t>
  </si>
  <si>
    <t>その他</t>
  </si>
  <si>
    <t>合計</t>
    <rPh sb="0" eb="2">
      <t>ゴウケイ</t>
    </rPh>
    <phoneticPr fontId="4"/>
  </si>
  <si>
    <t>備　考</t>
    <rPh sb="0" eb="3">
      <t>ビコウ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</si>
  <si>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</si>
  <si>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</si>
  <si>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発電効率
（公称）</t>
    <phoneticPr fontId="4"/>
  </si>
  <si>
    <t>休止</t>
    <rPh sb="0" eb="2">
      <t>キュウシ</t>
    </rPh>
    <phoneticPr fontId="4"/>
  </si>
  <si>
    <t>施設</t>
    <rPh sb="0" eb="2">
      <t>シセツ</t>
    </rPh>
    <phoneticPr fontId="4"/>
  </si>
  <si>
    <t>固</t>
    <rPh sb="0" eb="1">
      <t>コ</t>
    </rPh>
    <phoneticPr fontId="4"/>
  </si>
  <si>
    <t>機</t>
    <rPh sb="0" eb="1">
      <t>キ</t>
    </rPh>
    <phoneticPr fontId="4"/>
  </si>
  <si>
    <t>准</t>
    <rPh sb="0" eb="1">
      <t>ジュン</t>
    </rPh>
    <phoneticPr fontId="4"/>
  </si>
  <si>
    <t>全</t>
    <rPh sb="0" eb="1">
      <t>ゼン</t>
    </rPh>
    <phoneticPr fontId="4"/>
  </si>
  <si>
    <t>廃止</t>
    <rPh sb="0" eb="2">
      <t>ハイシ</t>
    </rPh>
    <phoneticPr fontId="4"/>
  </si>
  <si>
    <t>熊野町エコステーション</t>
  </si>
  <si>
    <t>合　計</t>
    <rPh sb="0" eb="1">
      <t>ゴウ</t>
    </rPh>
    <rPh sb="2" eb="3">
      <t>ケイ</t>
    </rPh>
    <phoneticPr fontId="4"/>
  </si>
  <si>
    <t>焼却灰</t>
    <phoneticPr fontId="4"/>
  </si>
  <si>
    <t>飛　灰</t>
    <phoneticPr fontId="4"/>
  </si>
  <si>
    <t>所在地</t>
    <rPh sb="0" eb="3">
      <t>ショザイチ</t>
    </rPh>
    <phoneticPr fontId="4"/>
  </si>
  <si>
    <t>施設名</t>
    <rPh sb="0" eb="2">
      <t>シセツ</t>
    </rPh>
    <rPh sb="2" eb="3">
      <t>メイ</t>
    </rPh>
    <phoneticPr fontId="4"/>
  </si>
  <si>
    <t>基数</t>
    <rPh sb="0" eb="2">
      <t>キスウ</t>
    </rPh>
    <phoneticPr fontId="4"/>
  </si>
  <si>
    <t>運転管理体制</t>
    <rPh sb="0" eb="2">
      <t>ウンテン</t>
    </rPh>
    <rPh sb="2" eb="4">
      <t>カンリ</t>
    </rPh>
    <rPh sb="4" eb="6">
      <t>タイセイ</t>
    </rPh>
    <phoneticPr fontId="4"/>
  </si>
  <si>
    <t>稼働施設</t>
    <rPh sb="0" eb="2">
      <t>カドウ</t>
    </rPh>
    <rPh sb="2" eb="4">
      <t>シセツ</t>
    </rPh>
    <phoneticPr fontId="4"/>
  </si>
  <si>
    <t>稼働施設</t>
    <rPh sb="0" eb="4">
      <t>カドウシセツ</t>
    </rPh>
    <phoneticPr fontId="4"/>
  </si>
  <si>
    <t>処理対象</t>
    <rPh sb="0" eb="4">
      <t>ショリタイショウ</t>
    </rPh>
    <phoneticPr fontId="4"/>
  </si>
  <si>
    <t>住所地</t>
    <rPh sb="0" eb="2">
      <t>ジュウショ</t>
    </rPh>
    <rPh sb="2" eb="3">
      <t>チ</t>
    </rPh>
    <phoneticPr fontId="4"/>
  </si>
  <si>
    <t>使用開始</t>
    <rPh sb="0" eb="2">
      <t>シヨウ</t>
    </rPh>
    <rPh sb="2" eb="4">
      <t>カイシ</t>
    </rPh>
    <phoneticPr fontId="4"/>
  </si>
  <si>
    <t>休廃止年度</t>
    <rPh sb="0" eb="1">
      <t>キュウ</t>
    </rPh>
    <rPh sb="1" eb="3">
      <t>ハイシ</t>
    </rPh>
    <rPh sb="3" eb="5">
      <t>ネンド</t>
    </rPh>
    <phoneticPr fontId="4"/>
  </si>
  <si>
    <t>余熱利用の状況</t>
    <phoneticPr fontId="4"/>
  </si>
  <si>
    <t>保管面積</t>
    <rPh sb="0" eb="2">
      <t>ホカン</t>
    </rPh>
    <rPh sb="2" eb="4">
      <t>メンセキ</t>
    </rPh>
    <phoneticPr fontId="4"/>
  </si>
  <si>
    <t>埋立地面積</t>
    <rPh sb="0" eb="2">
      <t>ウメタテ</t>
    </rPh>
    <rPh sb="2" eb="3">
      <t>チ</t>
    </rPh>
    <rPh sb="3" eb="5">
      <t>メンセキ</t>
    </rPh>
    <phoneticPr fontId="4"/>
  </si>
  <si>
    <t>処理</t>
    <phoneticPr fontId="4"/>
  </si>
  <si>
    <t>休廃止</t>
    <rPh sb="0" eb="1">
      <t>キュウ</t>
    </rPh>
    <rPh sb="1" eb="3">
      <t>ハイシ</t>
    </rPh>
    <phoneticPr fontId="4"/>
  </si>
  <si>
    <t>廃止計</t>
    <rPh sb="0" eb="2">
      <t>ハイシ</t>
    </rPh>
    <rPh sb="2" eb="3">
      <t>ケイ</t>
    </rPh>
    <phoneticPr fontId="4"/>
  </si>
  <si>
    <t>休廃</t>
    <rPh sb="0" eb="1">
      <t>キュウ</t>
    </rPh>
    <rPh sb="1" eb="2">
      <t>ハイ</t>
    </rPh>
    <phoneticPr fontId="4"/>
  </si>
  <si>
    <t>場所</t>
    <rPh sb="0" eb="2">
      <t>バショ</t>
    </rPh>
    <phoneticPr fontId="4"/>
  </si>
  <si>
    <t>休止計</t>
    <rPh sb="0" eb="2">
      <t>キュウシ</t>
    </rPh>
    <rPh sb="2" eb="3">
      <t>ケイ</t>
    </rPh>
    <phoneticPr fontId="4"/>
  </si>
  <si>
    <t>公称能力</t>
    <phoneticPr fontId="4"/>
  </si>
  <si>
    <t>呉市埋立処理場</t>
  </si>
  <si>
    <t>海面</t>
  </si>
  <si>
    <t>三原市一般廃棄物最終処分場</t>
  </si>
  <si>
    <t>福山市新箕沖埋立地</t>
  </si>
  <si>
    <t>福山市箕沖埋立地</t>
  </si>
  <si>
    <t>福山市慶応浜埋立地</t>
  </si>
  <si>
    <t>埋立終了年度</t>
    <rPh sb="0" eb="2">
      <t>ウメタテ</t>
    </rPh>
    <rPh sb="2" eb="4">
      <t>シュウリョウ</t>
    </rPh>
    <rPh sb="4" eb="5">
      <t>ネン</t>
    </rPh>
    <rPh sb="5" eb="6">
      <t>ド</t>
    </rPh>
    <phoneticPr fontId="4"/>
  </si>
  <si>
    <t>2008（H20）　休止</t>
    <rPh sb="10" eb="12">
      <t>キュウシ</t>
    </rPh>
    <phoneticPr fontId="4"/>
  </si>
  <si>
    <t>2013（H25）　廃止</t>
    <rPh sb="10" eb="12">
      <t>ハイシ</t>
    </rPh>
    <phoneticPr fontId="4"/>
  </si>
  <si>
    <t>埋立終了計</t>
    <rPh sb="0" eb="4">
      <t>ウメタテシュウリョウ</t>
    </rPh>
    <rPh sb="4" eb="5">
      <t>ケイ</t>
    </rPh>
    <phoneticPr fontId="4"/>
  </si>
  <si>
    <t>2015（H27）　廃止</t>
    <rPh sb="10" eb="12">
      <t>ハイシ</t>
    </rPh>
    <phoneticPr fontId="4"/>
  </si>
  <si>
    <t>建設・休廃止年度</t>
    <rPh sb="0" eb="2">
      <t>ケンセツ</t>
    </rPh>
    <rPh sb="3" eb="4">
      <t>キュウ</t>
    </rPh>
    <rPh sb="4" eb="6">
      <t>ハイシ</t>
    </rPh>
    <rPh sb="6" eb="8">
      <t>ネンド</t>
    </rPh>
    <phoneticPr fontId="4"/>
  </si>
  <si>
    <t>建休廃</t>
    <rPh sb="0" eb="1">
      <t>ケン</t>
    </rPh>
    <rPh sb="1" eb="2">
      <t>キュウ</t>
    </rPh>
    <rPh sb="2" eb="3">
      <t>ハイ</t>
    </rPh>
    <phoneticPr fontId="4"/>
  </si>
  <si>
    <t>一部委託</t>
    <rPh sb="0" eb="2">
      <t>イチブ</t>
    </rPh>
    <rPh sb="2" eb="4">
      <t>イタク</t>
    </rPh>
    <phoneticPr fontId="4"/>
  </si>
  <si>
    <t>表２－11 資源化等を行う施設及び処理実績等一覧表</t>
    <rPh sb="0" eb="1">
      <t>ヒョウ</t>
    </rPh>
    <rPh sb="6" eb="9">
      <t>シゲンカ</t>
    </rPh>
    <rPh sb="9" eb="10">
      <t>トウ</t>
    </rPh>
    <rPh sb="11" eb="12">
      <t>オコナ</t>
    </rPh>
    <rPh sb="13" eb="15">
      <t>シセツ</t>
    </rPh>
    <rPh sb="15" eb="16">
      <t>オヨ</t>
    </rPh>
    <rPh sb="17" eb="19">
      <t>ショリ</t>
    </rPh>
    <rPh sb="19" eb="21">
      <t>ジッセキ</t>
    </rPh>
    <rPh sb="21" eb="22">
      <t>トウ</t>
    </rPh>
    <rPh sb="22" eb="24">
      <t>イチラン</t>
    </rPh>
    <rPh sb="24" eb="25">
      <t>ヒョウ</t>
    </rPh>
    <phoneticPr fontId="4"/>
  </si>
  <si>
    <t>表２－13 燃料化処理施設及び処理実績等一覧表</t>
    <rPh sb="0" eb="1">
      <t>ヒョウ</t>
    </rPh>
    <rPh sb="6" eb="8">
      <t>ネンリョウ</t>
    </rPh>
    <rPh sb="8" eb="9">
      <t>カ</t>
    </rPh>
    <rPh sb="9" eb="11">
      <t>ショリ</t>
    </rPh>
    <rPh sb="11" eb="13">
      <t>シセツ</t>
    </rPh>
    <rPh sb="13" eb="14">
      <t>オヨ</t>
    </rPh>
    <rPh sb="15" eb="17">
      <t>ショリ</t>
    </rPh>
    <rPh sb="17" eb="19">
      <t>ジッセキ</t>
    </rPh>
    <rPh sb="19" eb="20">
      <t>トウ</t>
    </rPh>
    <rPh sb="20" eb="22">
      <t>イチラン</t>
    </rPh>
    <rPh sb="22" eb="23">
      <t>ヒョウ</t>
    </rPh>
    <phoneticPr fontId="4"/>
  </si>
  <si>
    <t>表２－15 保管施設及び保管実績等一覧表</t>
    <rPh sb="0" eb="1">
      <t>ヒョウ</t>
    </rPh>
    <rPh sb="6" eb="8">
      <t>ホカン</t>
    </rPh>
    <rPh sb="8" eb="10">
      <t>シセツ</t>
    </rPh>
    <rPh sb="10" eb="11">
      <t>オヨ</t>
    </rPh>
    <rPh sb="12" eb="14">
      <t>ホカン</t>
    </rPh>
    <rPh sb="14" eb="16">
      <t>ジッセキ</t>
    </rPh>
    <rPh sb="16" eb="17">
      <t>トウ</t>
    </rPh>
    <rPh sb="17" eb="19">
      <t>イチラン</t>
    </rPh>
    <rPh sb="19" eb="20">
      <t>ヒョウ</t>
    </rPh>
    <phoneticPr fontId="4"/>
  </si>
  <si>
    <t>（参考）表２－14　その他の施設（ごみの中間処理施設）及び処理実績等一覧表</t>
    <rPh sb="1" eb="3">
      <t>サンコウ</t>
    </rPh>
    <rPh sb="4" eb="5">
      <t>ヒョウ</t>
    </rPh>
    <rPh sb="12" eb="13">
      <t>タ</t>
    </rPh>
    <rPh sb="14" eb="16">
      <t>シセツ</t>
    </rPh>
    <rPh sb="20" eb="22">
      <t>チュウカン</t>
    </rPh>
    <rPh sb="22" eb="24">
      <t>ショリ</t>
    </rPh>
    <rPh sb="24" eb="26">
      <t>シセツ</t>
    </rPh>
    <rPh sb="27" eb="28">
      <t>オヨ</t>
    </rPh>
    <rPh sb="29" eb="31">
      <t>ショリ</t>
    </rPh>
    <rPh sb="31" eb="33">
      <t>ジッセキ</t>
    </rPh>
    <rPh sb="33" eb="34">
      <t>トウ</t>
    </rPh>
    <rPh sb="34" eb="36">
      <t>イチラン</t>
    </rPh>
    <rPh sb="36" eb="37">
      <t>ヒョウ</t>
    </rPh>
    <phoneticPr fontId="4"/>
  </si>
  <si>
    <t>表２－17 最終処分場及び埋立実績等一覧表</t>
    <rPh sb="0" eb="1">
      <t>ヒョウ</t>
    </rPh>
    <rPh sb="6" eb="8">
      <t>サイシュウ</t>
    </rPh>
    <rPh sb="8" eb="10">
      <t>ショブン</t>
    </rPh>
    <rPh sb="10" eb="11">
      <t>バ</t>
    </rPh>
    <rPh sb="11" eb="12">
      <t>オヨ</t>
    </rPh>
    <rPh sb="13" eb="14">
      <t>ウメタ</t>
    </rPh>
    <rPh sb="14" eb="15">
      <t>タ</t>
    </rPh>
    <rPh sb="15" eb="17">
      <t>ジッセキ</t>
    </rPh>
    <rPh sb="17" eb="18">
      <t>トウ</t>
    </rPh>
    <rPh sb="18" eb="20">
      <t>イチラン</t>
    </rPh>
    <rPh sb="20" eb="21">
      <t>ヒョウ</t>
    </rPh>
    <phoneticPr fontId="4"/>
  </si>
  <si>
    <t>広島市南区東雲三丁目17-1</t>
  </si>
  <si>
    <t>広島市安佐南区伴北四丁目3990</t>
  </si>
  <si>
    <t>庄原市一木町266-2</t>
  </si>
  <si>
    <t>はつかいちエネルギークリーンセンター</t>
  </si>
  <si>
    <t>発電（場内利用）</t>
  </si>
  <si>
    <t>竹原市吉名町2654</t>
  </si>
  <si>
    <t>呉市広多賀谷4丁目地内</t>
  </si>
  <si>
    <t>呉市資源化施設</t>
  </si>
  <si>
    <t>芸予環境衛生センター</t>
  </si>
  <si>
    <t>尾道市因島リサイクルセンター</t>
  </si>
  <si>
    <t>尾道市美ノ郷町三成字正田149-11</t>
  </si>
  <si>
    <t>尾道市容器包装プラスチック工場</t>
  </si>
  <si>
    <t>福山市リサイクル工場</t>
  </si>
  <si>
    <t>福山市内海リサイクルセンター</t>
  </si>
  <si>
    <t>庄原市是松町20-25</t>
  </si>
  <si>
    <t>庄原市リサイクルプラザ</t>
  </si>
  <si>
    <t>廿日市市宮島不燃物処理施設(宮島清掃センター内)</t>
  </si>
  <si>
    <t>江田島市環境センター(ビン・缶)</t>
  </si>
  <si>
    <t>江田島市環境センター(ペットボトル)</t>
  </si>
  <si>
    <t>江田島市リレーセンター(可燃ごみ)</t>
  </si>
  <si>
    <t>クリーンセンターじんせきストックヤード</t>
  </si>
  <si>
    <t>賀茂環境センター(ペットボトル等処理施設)</t>
  </si>
  <si>
    <t>江田島市沖美町岡大王10718-1</t>
  </si>
  <si>
    <t>三原広域</t>
  </si>
  <si>
    <t>廿日市市佐伯不燃物処理作業場(佐伯クリーンセンター内)</t>
  </si>
  <si>
    <t>三原市久井町坂井原11358-66</t>
  </si>
  <si>
    <t>廃棄物再生利用施設(プラスチック圧縮梱包施設)</t>
  </si>
  <si>
    <t>呉市蒲刈町田戸大信11066-4</t>
    <rPh sb="0" eb="2">
      <t>クレシ</t>
    </rPh>
    <rPh sb="2" eb="4">
      <t>カマガリ</t>
    </rPh>
    <rPh sb="4" eb="5">
      <t>マチ</t>
    </rPh>
    <rPh sb="5" eb="6">
      <t>タ</t>
    </rPh>
    <rPh sb="6" eb="7">
      <t>ト</t>
    </rPh>
    <rPh sb="7" eb="8">
      <t>オオ</t>
    </rPh>
    <rPh sb="8" eb="9">
      <t>ノブ</t>
    </rPh>
    <phoneticPr fontId="2"/>
  </si>
  <si>
    <t>クリーンセンターくれ(ごみ破砕選別施設)</t>
  </si>
  <si>
    <t>尾道市長者原1丁目220-75</t>
  </si>
  <si>
    <t>廿日市市宮島粗大ごみ処理施設(宮島清掃センター内)</t>
  </si>
  <si>
    <t>江田島市環境センター(粗大)</t>
  </si>
  <si>
    <t>粗大ごみ処理施設</t>
  </si>
  <si>
    <t>芸北広域きれいセンター粗大ごみ処理施設</t>
  </si>
  <si>
    <t>賀茂環境センター(粗大ごみ処理施設)</t>
  </si>
  <si>
    <t>廿日市市大野清掃センター</t>
  </si>
  <si>
    <t>庄原市東城町久代6671-2</t>
  </si>
  <si>
    <t>庄原市東城クリーンセンターごみ固形燃料化施設</t>
  </si>
  <si>
    <t>エコセンターはつかいち(RDF製造施設)</t>
  </si>
  <si>
    <t>大竹市ごみ固形化燃料施設</t>
  </si>
  <si>
    <t>甲世衛生</t>
  </si>
  <si>
    <t>エコワイズセンター</t>
  </si>
  <si>
    <t>広島市資源ごみ選別施設</t>
  </si>
  <si>
    <t>呉市広多賀谷4丁目地内(呉市資源化施設内)</t>
  </si>
  <si>
    <t>三原市清掃工場　ストックヤード</t>
  </si>
  <si>
    <t>尾道市ストックヤードPET減容施設</t>
  </si>
  <si>
    <t>福山市クリーンセンター(リサイクル工場)</t>
  </si>
  <si>
    <t>福山市内海最終処分場(保管施設)</t>
  </si>
  <si>
    <t>福山市西部ストックヤード</t>
  </si>
  <si>
    <t>慶応浜埋立地(ストックヤード)</t>
  </si>
  <si>
    <t>府中市北部クリーンステーション</t>
  </si>
  <si>
    <t>江田島市環境センター(カレット)</t>
  </si>
  <si>
    <t>江田島市環境センター(鉄・アルミ缶)</t>
  </si>
  <si>
    <t>江田島市リレーセンター(ストックヤード)</t>
  </si>
  <si>
    <t>安芸郡府中町八幡四丁目1-1</t>
  </si>
  <si>
    <t>府中町環境センター</t>
  </si>
  <si>
    <t>熊野町環境センターストックヤード</t>
  </si>
  <si>
    <t>たいびエコセンター</t>
  </si>
  <si>
    <t>芸北広域きれいセンターストックヤード施設</t>
  </si>
  <si>
    <t>賀茂環境センター</t>
  </si>
  <si>
    <t>竹原安芸津最終処分場(保管施設)</t>
  </si>
  <si>
    <t>沖浦古紙ストックヤード</t>
  </si>
  <si>
    <t>三原市久井町坂井原1358-82</t>
  </si>
  <si>
    <t>リサイクルセンター坂</t>
  </si>
  <si>
    <t>広島市玖谷埋立地</t>
  </si>
  <si>
    <t>呉市一般廃棄物最終処分場</t>
  </si>
  <si>
    <t>尾道市最終処分場(原田町)</t>
  </si>
  <si>
    <t>尾道市因島一般廃棄物最終処分場</t>
  </si>
  <si>
    <t>尾道市瀬戸田町名荷2221</t>
  </si>
  <si>
    <t>尾道市瀬戸田名荷埋立処分地</t>
  </si>
  <si>
    <t>福山市内海最終処分場</t>
  </si>
  <si>
    <t>福山市新市クリーンセンター最終処分埋立地</t>
  </si>
  <si>
    <t>福山市深品最終処分場</t>
  </si>
  <si>
    <t>庄原市是松町20-26</t>
  </si>
  <si>
    <t>廿日市市大野一般廃棄物最終処分場</t>
  </si>
  <si>
    <t>廿日市市宮島廃棄物最終埋立処分場(新設)</t>
  </si>
  <si>
    <t>江田島市環境センター(第2埋立地)</t>
  </si>
  <si>
    <t>グリーンセンター陽光</t>
  </si>
  <si>
    <t>賀茂環境センター(2工区)</t>
  </si>
  <si>
    <t>尾道市美ノ郷町三成字149-11</t>
    <rPh sb="0" eb="3">
      <t>オノミチシ</t>
    </rPh>
    <rPh sb="3" eb="4">
      <t>ミ</t>
    </rPh>
    <rPh sb="5" eb="6">
      <t>ゴウ</t>
    </rPh>
    <rPh sb="6" eb="7">
      <t>マチ</t>
    </rPh>
    <rPh sb="7" eb="8">
      <t>サン</t>
    </rPh>
    <rPh sb="8" eb="9">
      <t>ナ</t>
    </rPh>
    <rPh sb="9" eb="10">
      <t>アザ</t>
    </rPh>
    <phoneticPr fontId="4"/>
  </si>
  <si>
    <t>直営</t>
    <phoneticPr fontId="4"/>
  </si>
  <si>
    <t>広島市安佐北区安佐町筒瀬1022</t>
    <rPh sb="0" eb="3">
      <t>ヒロシマシ</t>
    </rPh>
    <rPh sb="3" eb="7">
      <t>アサキタク</t>
    </rPh>
    <rPh sb="7" eb="9">
      <t>アサ</t>
    </rPh>
    <rPh sb="9" eb="10">
      <t>マチ</t>
    </rPh>
    <rPh sb="10" eb="11">
      <t>ツツ</t>
    </rPh>
    <rPh sb="11" eb="12">
      <t>セ</t>
    </rPh>
    <phoneticPr fontId="4"/>
  </si>
  <si>
    <t>蒲刈清掃センター</t>
    <rPh sb="0" eb="2">
      <t>カマガリ</t>
    </rPh>
    <rPh sb="2" eb="4">
      <t>セイソウ</t>
    </rPh>
    <phoneticPr fontId="4"/>
  </si>
  <si>
    <t>呉市音戸町渡子一丁目5-25</t>
    <rPh sb="0" eb="2">
      <t>クレシ</t>
    </rPh>
    <rPh sb="2" eb="5">
      <t>オンドチョウ</t>
    </rPh>
    <rPh sb="5" eb="6">
      <t>ワタ</t>
    </rPh>
    <rPh sb="6" eb="7">
      <t>コ</t>
    </rPh>
    <rPh sb="7" eb="10">
      <t>１チョウメ</t>
    </rPh>
    <phoneticPr fontId="4"/>
  </si>
  <si>
    <t>日附環境美化センター</t>
    <rPh sb="0" eb="1">
      <t>ヒ</t>
    </rPh>
    <rPh sb="1" eb="2">
      <t>フ</t>
    </rPh>
    <rPh sb="2" eb="4">
      <t>カンキョウ</t>
    </rPh>
    <rPh sb="4" eb="6">
      <t>ビカ</t>
    </rPh>
    <phoneticPr fontId="4"/>
  </si>
  <si>
    <t>リサイクルセンター坂</t>
    <rPh sb="9" eb="10">
      <t>サカ</t>
    </rPh>
    <phoneticPr fontId="4"/>
  </si>
  <si>
    <t>熊野町中溝一丁目1-1</t>
    <rPh sb="0" eb="2">
      <t>クマノ</t>
    </rPh>
    <rPh sb="2" eb="3">
      <t>マチ</t>
    </rPh>
    <rPh sb="3" eb="5">
      <t>ナカミゾ</t>
    </rPh>
    <rPh sb="5" eb="8">
      <t>イッチョウメ</t>
    </rPh>
    <phoneticPr fontId="4"/>
  </si>
  <si>
    <t>能変</t>
  </si>
  <si>
    <t>クリーンセンターくれ（第３工場）</t>
    <phoneticPr fontId="4"/>
  </si>
  <si>
    <t>芸予環境衛生センター（ごみ処理施設）</t>
    <phoneticPr fontId="4"/>
  </si>
  <si>
    <t>表２－10 焼却施設及び処理実績等一覧表</t>
    <phoneticPr fontId="4"/>
  </si>
  <si>
    <t>施設番号</t>
    <phoneticPr fontId="4"/>
  </si>
  <si>
    <t>（ｋＷ）</t>
    <phoneticPr fontId="4"/>
  </si>
  <si>
    <t>（ＭＷｈ）</t>
    <phoneticPr fontId="4"/>
  </si>
  <si>
    <t>広島市</t>
    <phoneticPr fontId="4"/>
  </si>
  <si>
    <t>広島市中区南吉島一丁目5-1</t>
    <phoneticPr fontId="4"/>
  </si>
  <si>
    <t>○</t>
    <phoneticPr fontId="4"/>
  </si>
  <si>
    <t>安佐南工場焼却施設</t>
    <rPh sb="2" eb="3">
      <t>ミナミ</t>
    </rPh>
    <rPh sb="5" eb="7">
      <t>ショウキャク</t>
    </rPh>
    <rPh sb="7" eb="9">
      <t>シセツ</t>
    </rPh>
    <phoneticPr fontId="4"/>
  </si>
  <si>
    <t>呉市広多賀谷三丁目9-3</t>
    <rPh sb="6" eb="7">
      <t>サン</t>
    </rPh>
    <phoneticPr fontId="4"/>
  </si>
  <si>
    <t>セメント固化
 薬剤処理
 溶融処理</t>
    <phoneticPr fontId="4"/>
  </si>
  <si>
    <t>呉市豊町大長6329-1</t>
    <phoneticPr fontId="4"/>
  </si>
  <si>
    <t>三原市八坂町10227</t>
    <phoneticPr fontId="4"/>
  </si>
  <si>
    <t>セメント固化
薬剤処理</t>
    <phoneticPr fontId="4"/>
  </si>
  <si>
    <t>一部委託</t>
    <phoneticPr fontId="4"/>
  </si>
  <si>
    <t>尾道市長者原一丁目220-75</t>
    <rPh sb="6" eb="7">
      <t>イチ</t>
    </rPh>
    <phoneticPr fontId="4"/>
  </si>
  <si>
    <t>尾道市因島重井町5334</t>
    <phoneticPr fontId="4"/>
  </si>
  <si>
    <t>福山市赤坂町大字赤坂521</t>
    <phoneticPr fontId="4"/>
  </si>
  <si>
    <t>福山市新市町大字下安井3328-6</t>
    <phoneticPr fontId="4"/>
  </si>
  <si>
    <t>福山市神辺町字上御領3000-7</t>
    <phoneticPr fontId="4"/>
  </si>
  <si>
    <t>三次市廻神町1820-12</t>
    <phoneticPr fontId="4"/>
  </si>
  <si>
    <t>直営
一部委託</t>
    <phoneticPr fontId="4"/>
  </si>
  <si>
    <t>廿日市市木材港南12-8</t>
    <phoneticPr fontId="4"/>
  </si>
  <si>
    <t>安芸郡坂町21322-8</t>
    <phoneticPr fontId="4"/>
  </si>
  <si>
    <t>溶融処理
その他</t>
    <phoneticPr fontId="4"/>
  </si>
  <si>
    <t>山県郡北広島町川井11080-18</t>
    <phoneticPr fontId="4"/>
  </si>
  <si>
    <t>芸北広域きれいセンターごみ焼却処理施設</t>
    <rPh sb="13" eb="15">
      <t>ショウキャク</t>
    </rPh>
    <rPh sb="15" eb="17">
      <t>ショリ</t>
    </rPh>
    <rPh sb="17" eb="19">
      <t>シセツ</t>
    </rPh>
    <phoneticPr fontId="4"/>
  </si>
  <si>
    <t>広島中央</t>
    <rPh sb="0" eb="1">
      <t>ヒロ</t>
    </rPh>
    <rPh sb="1" eb="2">
      <t>シマ</t>
    </rPh>
    <rPh sb="2" eb="4">
      <t>チュウオウ</t>
    </rPh>
    <phoneticPr fontId="4"/>
  </si>
  <si>
    <t>東広島市西条町上三永10766-1</t>
    <phoneticPr fontId="4"/>
  </si>
  <si>
    <t>賀茂環境衛生センター（３号炉）</t>
    <rPh sb="12" eb="13">
      <t>ゴウ</t>
    </rPh>
    <rPh sb="13" eb="14">
      <t>ロ</t>
    </rPh>
    <phoneticPr fontId="4"/>
  </si>
  <si>
    <t>広島中央</t>
    <rPh sb="2" eb="4">
      <t>チュウオウ</t>
    </rPh>
    <phoneticPr fontId="4"/>
  </si>
  <si>
    <t>セメント固化</t>
    <phoneticPr fontId="4"/>
  </si>
  <si>
    <t>豊田郡大崎上島町大串19-1</t>
    <phoneticPr fontId="4"/>
  </si>
  <si>
    <t>使用開始</t>
    <phoneticPr fontId="4"/>
  </si>
  <si>
    <t>広島市安佐北区可部町大字中島1460-1</t>
    <phoneticPr fontId="4"/>
  </si>
  <si>
    <t>委託</t>
    <phoneticPr fontId="4"/>
  </si>
  <si>
    <t>委託</t>
    <phoneticPr fontId="4"/>
  </si>
  <si>
    <t>2019（R1）　休止</t>
    <rPh sb="9" eb="11">
      <t>キュウシ</t>
    </rPh>
    <phoneticPr fontId="4"/>
  </si>
  <si>
    <t>機</t>
    <phoneticPr fontId="4"/>
  </si>
  <si>
    <t>福山市</t>
    <phoneticPr fontId="4"/>
  </si>
  <si>
    <t>福山市沼隈町常石東山134-1</t>
    <rPh sb="0" eb="3">
      <t>フクヤマシ</t>
    </rPh>
    <rPh sb="3" eb="6">
      <t>ヌマクマチョウ</t>
    </rPh>
    <rPh sb="6" eb="8">
      <t>ツネイシ</t>
    </rPh>
    <rPh sb="8" eb="10">
      <t>ヒガシヤマ</t>
    </rPh>
    <phoneticPr fontId="4"/>
  </si>
  <si>
    <t>福山市沼隈清掃工場</t>
    <rPh sb="0" eb="3">
      <t>フクヤマシ</t>
    </rPh>
    <rPh sb="3" eb="5">
      <t>ヌマクマ</t>
    </rPh>
    <rPh sb="5" eb="7">
      <t>セイソウ</t>
    </rPh>
    <rPh sb="7" eb="9">
      <t>コウジョウ</t>
    </rPh>
    <phoneticPr fontId="4"/>
  </si>
  <si>
    <t>委託</t>
    <phoneticPr fontId="4"/>
  </si>
  <si>
    <t>2005(H17）　休止</t>
    <rPh sb="10" eb="12">
      <t>キュウシ</t>
    </rPh>
    <phoneticPr fontId="4"/>
  </si>
  <si>
    <t>廿日市市大野1814-24</t>
    <phoneticPr fontId="4"/>
  </si>
  <si>
    <t>廿日市市大野清掃センター</t>
    <rPh sb="3" eb="4">
      <t>シ</t>
    </rPh>
    <phoneticPr fontId="4"/>
  </si>
  <si>
    <t>廿日市市浅原524</t>
    <phoneticPr fontId="4"/>
  </si>
  <si>
    <t>廿日市市佐伯クリーンセンター</t>
    <rPh sb="3" eb="4">
      <t>シ</t>
    </rPh>
    <phoneticPr fontId="4"/>
  </si>
  <si>
    <t>広島市佐伯区五日市町石内1979</t>
    <phoneticPr fontId="4"/>
  </si>
  <si>
    <t>2013(H25）　廃止</t>
    <rPh sb="10" eb="12">
      <t>ハイシ</t>
    </rPh>
    <phoneticPr fontId="4"/>
  </si>
  <si>
    <t>広島市佐伯区五日市町石内1979</t>
    <phoneticPr fontId="4"/>
  </si>
  <si>
    <t>呉市</t>
    <phoneticPr fontId="4"/>
  </si>
  <si>
    <t>呉市広多賀谷三丁目8-6</t>
    <rPh sb="2" eb="3">
      <t>ヒロ</t>
    </rPh>
    <phoneticPr fontId="4"/>
  </si>
  <si>
    <t>呉市焼却工場（第１工場）</t>
    <rPh sb="0" eb="1">
      <t>クレ</t>
    </rPh>
    <rPh sb="2" eb="4">
      <t>ショウキャク</t>
    </rPh>
    <rPh sb="7" eb="8">
      <t>ダイ</t>
    </rPh>
    <rPh sb="9" eb="11">
      <t>コウジョウ</t>
    </rPh>
    <phoneticPr fontId="4"/>
  </si>
  <si>
    <t>直営</t>
    <phoneticPr fontId="4"/>
  </si>
  <si>
    <t>2012(H24）　廃止</t>
    <rPh sb="10" eb="12">
      <t>ハイシ</t>
    </rPh>
    <phoneticPr fontId="4"/>
  </si>
  <si>
    <t>機</t>
    <phoneticPr fontId="4"/>
  </si>
  <si>
    <t>呉市</t>
    <phoneticPr fontId="4"/>
  </si>
  <si>
    <t>呉市音戸町渡子一丁目5-25</t>
    <phoneticPr fontId="4"/>
  </si>
  <si>
    <t>直営</t>
    <phoneticPr fontId="4"/>
  </si>
  <si>
    <t>2014(H26）　廃止</t>
    <rPh sb="10" eb="12">
      <t>ハイシ</t>
    </rPh>
    <phoneticPr fontId="4"/>
  </si>
  <si>
    <t>三原市本郷町本郷543-1</t>
    <rPh sb="3" eb="6">
      <t>ホンゴウチョウ</t>
    </rPh>
    <rPh sb="6" eb="8">
      <t>ホンゴウ</t>
    </rPh>
    <phoneticPr fontId="4"/>
  </si>
  <si>
    <t>三原市本郷清掃工場</t>
    <rPh sb="3" eb="5">
      <t>ホンゴウ</t>
    </rPh>
    <phoneticPr fontId="4"/>
  </si>
  <si>
    <t>2011(H23）　廃止</t>
    <rPh sb="10" eb="12">
      <t>ハイシ</t>
    </rPh>
    <phoneticPr fontId="4"/>
  </si>
  <si>
    <t>福山市赤坂町赤阪521</t>
    <phoneticPr fontId="4"/>
  </si>
  <si>
    <t>福山市西部清掃工場</t>
    <phoneticPr fontId="4"/>
  </si>
  <si>
    <t>機</t>
    <phoneticPr fontId="4"/>
  </si>
  <si>
    <t>神石高原町</t>
    <rPh sb="0" eb="5">
      <t>ジンセキコウゲンチョウ</t>
    </rPh>
    <phoneticPr fontId="4"/>
  </si>
  <si>
    <t>三和町小畠195</t>
    <rPh sb="0" eb="2">
      <t>ミワ</t>
    </rPh>
    <rPh sb="2" eb="3">
      <t>チョウ</t>
    </rPh>
    <rPh sb="3" eb="5">
      <t>コバタケ</t>
    </rPh>
    <phoneticPr fontId="4"/>
  </si>
  <si>
    <t>三和町ごみ処理場</t>
    <rPh sb="0" eb="2">
      <t>ミワ</t>
    </rPh>
    <rPh sb="2" eb="3">
      <t>チョウ</t>
    </rPh>
    <rPh sb="5" eb="8">
      <t>ショリジョウ</t>
    </rPh>
    <phoneticPr fontId="4"/>
  </si>
  <si>
    <t>直営</t>
    <phoneticPr fontId="4"/>
  </si>
  <si>
    <t>機</t>
    <phoneticPr fontId="4"/>
  </si>
  <si>
    <t>油木町油木甲2887</t>
    <rPh sb="0" eb="3">
      <t>ユキチョウ</t>
    </rPh>
    <rPh sb="3" eb="5">
      <t>ユキ</t>
    </rPh>
    <rPh sb="5" eb="6">
      <t>コウ</t>
    </rPh>
    <phoneticPr fontId="4"/>
  </si>
  <si>
    <t>油木環境事業センター</t>
    <rPh sb="0" eb="2">
      <t>ユキ</t>
    </rPh>
    <rPh sb="2" eb="4">
      <t>カンキョウ</t>
    </rPh>
    <rPh sb="4" eb="6">
      <t>ジギョウ</t>
    </rPh>
    <phoneticPr fontId="4"/>
  </si>
  <si>
    <t>神石町福永</t>
    <rPh sb="0" eb="3">
      <t>ジンセキチョウ</t>
    </rPh>
    <rPh sb="3" eb="5">
      <t>フクナガ</t>
    </rPh>
    <phoneticPr fontId="4"/>
  </si>
  <si>
    <t>神石ごみ処理施設</t>
    <rPh sb="0" eb="2">
      <t>ジンセキ</t>
    </rPh>
    <rPh sb="4" eb="6">
      <t>ショリ</t>
    </rPh>
    <rPh sb="6" eb="8">
      <t>シセツ</t>
    </rPh>
    <phoneticPr fontId="4"/>
  </si>
  <si>
    <t>安芸太田町大字穴黒峠</t>
    <rPh sb="5" eb="7">
      <t>オオアザ</t>
    </rPh>
    <phoneticPr fontId="4"/>
  </si>
  <si>
    <t>2016(H28）　廃止</t>
    <rPh sb="10" eb="12">
      <t>ハイシ</t>
    </rPh>
    <phoneticPr fontId="4"/>
  </si>
  <si>
    <t>施　　　　設　　　　名</t>
    <phoneticPr fontId="4"/>
  </si>
  <si>
    <t>年　間
処理量</t>
    <phoneticPr fontId="4"/>
  </si>
  <si>
    <t>資　源
回収量</t>
    <phoneticPr fontId="4"/>
  </si>
  <si>
    <t>変無</t>
    <rPh sb="0" eb="1">
      <t>ヘンコウ</t>
    </rPh>
    <rPh sb="1" eb="2">
      <t>ナ</t>
    </rPh>
    <phoneticPr fontId="4"/>
  </si>
  <si>
    <t>尾道市</t>
    <rPh sb="0" eb="3">
      <t>オノミチシ</t>
    </rPh>
    <phoneticPr fontId="4"/>
  </si>
  <si>
    <t>一部委託</t>
    <rPh sb="0" eb="2">
      <t>イチブ</t>
    </rPh>
    <phoneticPr fontId="4"/>
  </si>
  <si>
    <t>庄原市</t>
    <rPh sb="0" eb="3">
      <t>ショウバラシ</t>
    </rPh>
    <phoneticPr fontId="4"/>
  </si>
  <si>
    <t>江田島市</t>
    <rPh sb="0" eb="3">
      <t>エタジマ</t>
    </rPh>
    <rPh sb="3" eb="4">
      <t>シ</t>
    </rPh>
    <phoneticPr fontId="4"/>
  </si>
  <si>
    <t>神石高原町</t>
    <rPh sb="0" eb="2">
      <t>ジンセキ</t>
    </rPh>
    <rPh sb="2" eb="4">
      <t>コウゲン</t>
    </rPh>
    <rPh sb="4" eb="5">
      <t>チョウ</t>
    </rPh>
    <phoneticPr fontId="4"/>
  </si>
  <si>
    <t>新設</t>
    <rPh sb="0" eb="2">
      <t>シンセツ</t>
    </rPh>
    <phoneticPr fontId="4"/>
  </si>
  <si>
    <t>2007（H19）</t>
    <phoneticPr fontId="4"/>
  </si>
  <si>
    <t>破</t>
    <rPh sb="0" eb="1">
      <t>ハ</t>
    </rPh>
    <phoneticPr fontId="4"/>
  </si>
  <si>
    <t>併</t>
    <rPh sb="0" eb="1">
      <t>ヘイ</t>
    </rPh>
    <phoneticPr fontId="4"/>
  </si>
  <si>
    <t>尾道市</t>
    <rPh sb="0" eb="2">
      <t>オノミチ</t>
    </rPh>
    <phoneticPr fontId="4"/>
  </si>
  <si>
    <t>破</t>
    <rPh sb="0" eb="1">
      <t>ヤブ</t>
    </rPh>
    <phoneticPr fontId="4"/>
  </si>
  <si>
    <t>変無</t>
    <rPh sb="0" eb="1">
      <t>ヘン</t>
    </rPh>
    <rPh sb="1" eb="2">
      <t>ム</t>
    </rPh>
    <phoneticPr fontId="4"/>
  </si>
  <si>
    <t>呉市広多賀谷三丁目8-6</t>
    <rPh sb="0" eb="2">
      <t>クレシ</t>
    </rPh>
    <rPh sb="2" eb="3">
      <t>ヒロ</t>
    </rPh>
    <rPh sb="3" eb="4">
      <t>タ</t>
    </rPh>
    <rPh sb="4" eb="5">
      <t>ガ</t>
    </rPh>
    <rPh sb="5" eb="6">
      <t>タニ</t>
    </rPh>
    <rPh sb="6" eb="9">
      <t>サンチョウメ</t>
    </rPh>
    <phoneticPr fontId="4"/>
  </si>
  <si>
    <t>呉市破砕処理場</t>
    <rPh sb="0" eb="2">
      <t>クレシ</t>
    </rPh>
    <rPh sb="4" eb="7">
      <t>ショリジョウ</t>
    </rPh>
    <phoneticPr fontId="4"/>
  </si>
  <si>
    <t>発電用</t>
    <phoneticPr fontId="4"/>
  </si>
  <si>
    <t>府中市鵜飼町74-2</t>
    <phoneticPr fontId="4"/>
  </si>
  <si>
    <t>変無</t>
    <rPh sb="0" eb="1">
      <t>ヘン</t>
    </rPh>
    <rPh sb="1" eb="2">
      <t>ナシ</t>
    </rPh>
    <phoneticPr fontId="4"/>
  </si>
  <si>
    <t>福山市内海町字新道662</t>
    <phoneticPr fontId="4"/>
  </si>
  <si>
    <t>福山市柳津町2285</t>
    <phoneticPr fontId="4"/>
  </si>
  <si>
    <t>東広島市黒瀬町国近10427-24</t>
    <phoneticPr fontId="4"/>
  </si>
  <si>
    <t>東広島市安芸津町木谷1620-1</t>
    <phoneticPr fontId="4"/>
  </si>
  <si>
    <t>江田島市リレーセンター（古紙）</t>
    <rPh sb="12" eb="14">
      <t>コシ</t>
    </rPh>
    <phoneticPr fontId="4"/>
  </si>
  <si>
    <t>呉市音戸町渡子一丁目5-25</t>
    <rPh sb="0" eb="2">
      <t>クレシ</t>
    </rPh>
    <rPh sb="2" eb="5">
      <t>オンドチョウ</t>
    </rPh>
    <rPh sb="5" eb="7">
      <t>トノコ</t>
    </rPh>
    <rPh sb="7" eb="10">
      <t>イッチョウメ</t>
    </rPh>
    <phoneticPr fontId="4"/>
  </si>
  <si>
    <t>日附環境美化センター　古紙ストックヤード</t>
    <rPh sb="0" eb="1">
      <t>ヒ</t>
    </rPh>
    <rPh sb="1" eb="2">
      <t>フ</t>
    </rPh>
    <rPh sb="2" eb="4">
      <t>カンキョウ</t>
    </rPh>
    <rPh sb="4" eb="6">
      <t>ビカ</t>
    </rPh>
    <rPh sb="11" eb="13">
      <t>コシ</t>
    </rPh>
    <phoneticPr fontId="4"/>
  </si>
  <si>
    <t>尾道市因島重井町5334</t>
    <rPh sb="3" eb="5">
      <t>インノシマ</t>
    </rPh>
    <phoneticPr fontId="4"/>
  </si>
  <si>
    <t>山間</t>
    <rPh sb="0" eb="2">
      <t>サンカン</t>
    </rPh>
    <phoneticPr fontId="4"/>
  </si>
  <si>
    <t>尾道市</t>
    <rPh sb="0" eb="2">
      <t>オノミチ</t>
    </rPh>
    <rPh sb="2" eb="3">
      <t>シ</t>
    </rPh>
    <phoneticPr fontId="4"/>
  </si>
  <si>
    <t>平地</t>
    <rPh sb="0" eb="2">
      <t>ヘイチ</t>
    </rPh>
    <phoneticPr fontId="4"/>
  </si>
  <si>
    <t>有</t>
    <rPh sb="0" eb="1">
      <t>ア</t>
    </rPh>
    <phoneticPr fontId="4"/>
  </si>
  <si>
    <t>変無</t>
    <rPh sb="0" eb="1">
      <t>カ</t>
    </rPh>
    <rPh sb="1" eb="2">
      <t>ム</t>
    </rPh>
    <phoneticPr fontId="4"/>
  </si>
  <si>
    <t>庄原市一般廃棄物最終処分場(グリーンハウス)</t>
  </si>
  <si>
    <t>埋立中</t>
    <rPh sb="0" eb="2">
      <t>ウメタテ</t>
    </rPh>
    <rPh sb="2" eb="3">
      <t>チュウ</t>
    </rPh>
    <phoneticPr fontId="4"/>
  </si>
  <si>
    <t>埋立中</t>
    <rPh sb="0" eb="3">
      <t>ウメタテチュウ</t>
    </rPh>
    <phoneticPr fontId="4"/>
  </si>
  <si>
    <t>埋立終了</t>
    <rPh sb="0" eb="2">
      <t>ウメタテ</t>
    </rPh>
    <rPh sb="2" eb="4">
      <t>シュウリョウ</t>
    </rPh>
    <phoneticPr fontId="4"/>
  </si>
  <si>
    <t>呉市広多賀谷三丁目地先</t>
    <rPh sb="0" eb="2">
      <t>クレシ</t>
    </rPh>
    <rPh sb="2" eb="3">
      <t>ヒロ</t>
    </rPh>
    <rPh sb="3" eb="4">
      <t>タ</t>
    </rPh>
    <rPh sb="4" eb="5">
      <t>ガ</t>
    </rPh>
    <rPh sb="5" eb="6">
      <t>タニ</t>
    </rPh>
    <rPh sb="6" eb="9">
      <t>３チョウメ</t>
    </rPh>
    <rPh sb="9" eb="10">
      <t>チ</t>
    </rPh>
    <rPh sb="10" eb="11">
      <t>サキ</t>
    </rPh>
    <phoneticPr fontId="4"/>
  </si>
  <si>
    <t>尾道市浦崎町籾谷甲1109-2外</t>
    <rPh sb="0" eb="3">
      <t>オノミチシ</t>
    </rPh>
    <rPh sb="3" eb="5">
      <t>ウラサキ</t>
    </rPh>
    <rPh sb="5" eb="6">
      <t>マチ</t>
    </rPh>
    <rPh sb="6" eb="7">
      <t>モミ</t>
    </rPh>
    <rPh sb="7" eb="8">
      <t>タニ</t>
    </rPh>
    <rPh sb="8" eb="9">
      <t>コウ</t>
    </rPh>
    <rPh sb="15" eb="16">
      <t>ソト</t>
    </rPh>
    <phoneticPr fontId="4"/>
  </si>
  <si>
    <t>尾道市最終処分場（浦崎町）</t>
    <rPh sb="0" eb="3">
      <t>オノミチシ</t>
    </rPh>
    <rPh sb="3" eb="5">
      <t>サイシュウ</t>
    </rPh>
    <rPh sb="5" eb="8">
      <t>ショブンジョウ</t>
    </rPh>
    <rPh sb="9" eb="11">
      <t>ウラサキ</t>
    </rPh>
    <rPh sb="11" eb="12">
      <t>チョウ</t>
    </rPh>
    <phoneticPr fontId="4"/>
  </si>
  <si>
    <t>廿日市市大野2715-2</t>
    <rPh sb="0" eb="4">
      <t>ハツカイチシ</t>
    </rPh>
    <rPh sb="4" eb="6">
      <t>オオノ</t>
    </rPh>
    <phoneticPr fontId="4"/>
  </si>
  <si>
    <t>廿日市市佐伯一般廃棄物最終処分場</t>
    <rPh sb="0" eb="4">
      <t>ハツカイチシ</t>
    </rPh>
    <phoneticPr fontId="4"/>
  </si>
  <si>
    <t>廿日市市宮島町1153-12</t>
    <rPh sb="0" eb="4">
      <t>ハツカイチシ</t>
    </rPh>
    <rPh sb="4" eb="6">
      <t>ミヤジマ</t>
    </rPh>
    <rPh sb="6" eb="7">
      <t>マチ</t>
    </rPh>
    <phoneticPr fontId="4"/>
  </si>
  <si>
    <t>廿日市市宮島廃棄物最終埋立処分場（現有）</t>
    <rPh sb="0" eb="4">
      <t>ハツカイチシ</t>
    </rPh>
    <rPh sb="6" eb="9">
      <t>ハイキブツ</t>
    </rPh>
    <rPh sb="11" eb="12">
      <t>ウ</t>
    </rPh>
    <rPh sb="12" eb="13">
      <t>タ</t>
    </rPh>
    <phoneticPr fontId="4"/>
  </si>
  <si>
    <t>世羅町川尻10781-20</t>
    <rPh sb="0" eb="2">
      <t>セラ</t>
    </rPh>
    <rPh sb="2" eb="3">
      <t>マチ</t>
    </rPh>
    <rPh sb="3" eb="5">
      <t>カワジリ</t>
    </rPh>
    <phoneticPr fontId="4"/>
  </si>
  <si>
    <t>甲世衛生組合一般廃棄物最終処分場</t>
    <rPh sb="6" eb="8">
      <t>イッパン</t>
    </rPh>
    <rPh sb="8" eb="11">
      <t>ハイキブツ</t>
    </rPh>
    <phoneticPr fontId="4"/>
  </si>
  <si>
    <t>東広島市黒瀬町国近10427-24</t>
    <rPh sb="0" eb="1">
      <t>ヒガシ</t>
    </rPh>
    <rPh sb="1" eb="4">
      <t>ヒロシマシ</t>
    </rPh>
    <rPh sb="4" eb="6">
      <t>クロセ</t>
    </rPh>
    <rPh sb="6" eb="7">
      <t>マチ</t>
    </rPh>
    <rPh sb="7" eb="8">
      <t>クニ</t>
    </rPh>
    <rPh sb="8" eb="9">
      <t>チカ</t>
    </rPh>
    <phoneticPr fontId="4"/>
  </si>
  <si>
    <t>賀茂環境センター（１工区）</t>
    <rPh sb="10" eb="12">
      <t>コウク</t>
    </rPh>
    <phoneticPr fontId="4"/>
  </si>
  <si>
    <t>福山市</t>
    <rPh sb="0" eb="3">
      <t>フクヤマシ</t>
    </rPh>
    <phoneticPr fontId="4"/>
  </si>
  <si>
    <t>福山市沼隈町下山南西ヶ迫池内</t>
    <rPh sb="0" eb="3">
      <t>フクヤマシ</t>
    </rPh>
    <rPh sb="3" eb="6">
      <t>ヌマクマチョウ</t>
    </rPh>
    <rPh sb="6" eb="7">
      <t>シタ</t>
    </rPh>
    <rPh sb="7" eb="8">
      <t>ヤマ</t>
    </rPh>
    <rPh sb="8" eb="9">
      <t>ミナミ</t>
    </rPh>
    <rPh sb="9" eb="10">
      <t>ニシ</t>
    </rPh>
    <rPh sb="11" eb="12">
      <t>サコ</t>
    </rPh>
    <rPh sb="12" eb="14">
      <t>イケウチ</t>
    </rPh>
    <phoneticPr fontId="4"/>
  </si>
  <si>
    <t>福山市沼隈最終処分場</t>
    <rPh sb="0" eb="2">
      <t>フクヤマ</t>
    </rPh>
    <rPh sb="2" eb="3">
      <t>シ</t>
    </rPh>
    <rPh sb="3" eb="5">
      <t>ヌマクマ</t>
    </rPh>
    <rPh sb="5" eb="7">
      <t>サイシュウ</t>
    </rPh>
    <rPh sb="7" eb="10">
      <t>ショブンジョウ</t>
    </rPh>
    <phoneticPr fontId="4"/>
  </si>
  <si>
    <t>三原市本郷町本郷373</t>
    <rPh sb="0" eb="3">
      <t>ミハラシ</t>
    </rPh>
    <rPh sb="3" eb="5">
      <t>ホンゴウ</t>
    </rPh>
    <rPh sb="5" eb="6">
      <t>マチ</t>
    </rPh>
    <rPh sb="6" eb="8">
      <t>ホンゴウ</t>
    </rPh>
    <phoneticPr fontId="4"/>
  </si>
  <si>
    <t>三原市本郷一般廃棄物埋立処分場</t>
    <rPh sb="0" eb="3">
      <t>ミハラシ</t>
    </rPh>
    <phoneticPr fontId="4"/>
  </si>
  <si>
    <t>江田島市沖美町岡大王718-1</t>
    <rPh sb="0" eb="3">
      <t>エタジマ</t>
    </rPh>
    <rPh sb="3" eb="4">
      <t>シ</t>
    </rPh>
    <rPh sb="4" eb="6">
      <t>オキミ</t>
    </rPh>
    <rPh sb="6" eb="7">
      <t>マチ</t>
    </rPh>
    <rPh sb="7" eb="8">
      <t>オカ</t>
    </rPh>
    <rPh sb="8" eb="10">
      <t>ダイオウ</t>
    </rPh>
    <phoneticPr fontId="4"/>
  </si>
  <si>
    <t>江田島市環境センター（第１埋立地）</t>
    <rPh sb="0" eb="3">
      <t>エタジマ</t>
    </rPh>
    <rPh sb="3" eb="4">
      <t>シ</t>
    </rPh>
    <rPh sb="11" eb="12">
      <t>ダイ</t>
    </rPh>
    <rPh sb="13" eb="16">
      <t>ウメタテチ</t>
    </rPh>
    <phoneticPr fontId="4"/>
  </si>
  <si>
    <t>施設改廃等</t>
    <phoneticPr fontId="4"/>
  </si>
  <si>
    <t>山間</t>
    <phoneticPr fontId="4"/>
  </si>
  <si>
    <t>広島市安佐北区安佐町大字筒瀬2030</t>
    <phoneticPr fontId="4"/>
  </si>
  <si>
    <t>有</t>
    <phoneticPr fontId="4"/>
  </si>
  <si>
    <t>埋立中</t>
    <phoneticPr fontId="4"/>
  </si>
  <si>
    <t>三原市八坂町10227</t>
    <phoneticPr fontId="4"/>
  </si>
  <si>
    <t>尾道市原田町梶山田4340外</t>
    <phoneticPr fontId="4"/>
  </si>
  <si>
    <t>尾道市因島大浜町1217-1</t>
    <phoneticPr fontId="4"/>
  </si>
  <si>
    <t>福山市箕沖町107-3</t>
    <phoneticPr fontId="4"/>
  </si>
  <si>
    <t>福山市神辺町上御領7300-13</t>
    <phoneticPr fontId="4"/>
  </si>
  <si>
    <t>廿日市市宮島町1153-12</t>
    <phoneticPr fontId="4"/>
  </si>
  <si>
    <t>施　　　　設　　　　名</t>
    <phoneticPr fontId="4"/>
  </si>
  <si>
    <t>山間</t>
    <phoneticPr fontId="4"/>
  </si>
  <si>
    <t>埋立中</t>
    <phoneticPr fontId="4"/>
  </si>
  <si>
    <t>呉市焼山町字打田619-1</t>
    <phoneticPr fontId="4"/>
  </si>
  <si>
    <t>有</t>
    <phoneticPr fontId="4"/>
  </si>
  <si>
    <t>山間</t>
    <phoneticPr fontId="4"/>
  </si>
  <si>
    <t>福山市箕沖町107-4</t>
    <phoneticPr fontId="4"/>
  </si>
  <si>
    <t>有</t>
    <phoneticPr fontId="4"/>
  </si>
  <si>
    <t>埋立中</t>
    <phoneticPr fontId="4"/>
  </si>
  <si>
    <t>福山市</t>
    <phoneticPr fontId="4"/>
  </si>
  <si>
    <t>平地</t>
    <phoneticPr fontId="4"/>
  </si>
  <si>
    <t>埋立中</t>
    <phoneticPr fontId="4"/>
  </si>
  <si>
    <t>山間</t>
    <phoneticPr fontId="4"/>
  </si>
  <si>
    <t>福山市新市町大字下安井1825</t>
    <phoneticPr fontId="4"/>
  </si>
  <si>
    <t>埋立中</t>
    <phoneticPr fontId="4"/>
  </si>
  <si>
    <t>山間</t>
    <phoneticPr fontId="4"/>
  </si>
  <si>
    <t>福山市</t>
    <phoneticPr fontId="4"/>
  </si>
  <si>
    <t>有</t>
    <phoneticPr fontId="4"/>
  </si>
  <si>
    <t>山間</t>
    <phoneticPr fontId="4"/>
  </si>
  <si>
    <t>府中市諸毛町231</t>
    <phoneticPr fontId="4"/>
  </si>
  <si>
    <t>有</t>
    <phoneticPr fontId="4"/>
  </si>
  <si>
    <t>埋立中</t>
    <phoneticPr fontId="4"/>
  </si>
  <si>
    <t>三次市粟屋町3505</t>
    <phoneticPr fontId="4"/>
  </si>
  <si>
    <t>廿日市市宮内3860</t>
    <phoneticPr fontId="4"/>
  </si>
  <si>
    <t>山間</t>
    <phoneticPr fontId="4"/>
  </si>
  <si>
    <t>廿日市市</t>
    <phoneticPr fontId="4"/>
  </si>
  <si>
    <t>廿日市市大野1814-22</t>
    <phoneticPr fontId="4"/>
  </si>
  <si>
    <t>山間</t>
    <phoneticPr fontId="4"/>
  </si>
  <si>
    <t>江田島市沖美町岡大王10718-1</t>
    <phoneticPr fontId="4"/>
  </si>
  <si>
    <t>神石郡神石高原町有木7170-2</t>
    <phoneticPr fontId="4"/>
  </si>
  <si>
    <t>有</t>
    <phoneticPr fontId="4"/>
  </si>
  <si>
    <t>平地</t>
    <phoneticPr fontId="4"/>
  </si>
  <si>
    <t>海面</t>
    <phoneticPr fontId="4"/>
  </si>
  <si>
    <t>山間</t>
    <phoneticPr fontId="4"/>
  </si>
  <si>
    <t>2005（H17）</t>
    <phoneticPr fontId="4"/>
  </si>
  <si>
    <t>2012（H24）</t>
    <phoneticPr fontId="4"/>
  </si>
  <si>
    <t>2006（H18）</t>
    <phoneticPr fontId="4"/>
  </si>
  <si>
    <t>直営</t>
    <phoneticPr fontId="4"/>
  </si>
  <si>
    <t>2008（H20）</t>
    <phoneticPr fontId="4"/>
  </si>
  <si>
    <t>2010（H22）</t>
    <phoneticPr fontId="4"/>
  </si>
  <si>
    <t>2012（H22）</t>
    <phoneticPr fontId="4"/>
  </si>
  <si>
    <t>2018（H30）　廃止</t>
    <rPh sb="10" eb="12">
      <t>ハイシ</t>
    </rPh>
    <phoneticPr fontId="4"/>
  </si>
  <si>
    <t>直営</t>
    <phoneticPr fontId="4"/>
  </si>
  <si>
    <t>山間</t>
    <phoneticPr fontId="4"/>
  </si>
  <si>
    <t>三原市</t>
    <phoneticPr fontId="4"/>
  </si>
  <si>
    <t>2011（H21）</t>
    <phoneticPr fontId="4"/>
  </si>
  <si>
    <t>山間</t>
    <phoneticPr fontId="4"/>
  </si>
  <si>
    <t>2008（H20）</t>
    <phoneticPr fontId="4"/>
  </si>
  <si>
    <t>甲世衛生</t>
    <phoneticPr fontId="4"/>
  </si>
  <si>
    <t>2015（H27）</t>
    <phoneticPr fontId="4"/>
  </si>
  <si>
    <t>2019（R1）　廃止</t>
    <rPh sb="9" eb="11">
      <t>ハイシ</t>
    </rPh>
    <phoneticPr fontId="4"/>
  </si>
  <si>
    <t>直営</t>
    <phoneticPr fontId="4"/>
  </si>
  <si>
    <t>委託</t>
    <phoneticPr fontId="4"/>
  </si>
  <si>
    <t>○</t>
    <phoneticPr fontId="4"/>
  </si>
  <si>
    <t>廿日市市</t>
    <phoneticPr fontId="4"/>
  </si>
  <si>
    <t>安芸太田町</t>
    <rPh sb="0" eb="2">
      <t>アキ</t>
    </rPh>
    <rPh sb="2" eb="5">
      <t>オオタチョウ</t>
    </rPh>
    <phoneticPr fontId="4"/>
  </si>
  <si>
    <t>Ｈ28.4.1山県郡西部（解散）から継承</t>
    <rPh sb="13" eb="15">
      <t>カイサン</t>
    </rPh>
    <phoneticPr fontId="4"/>
  </si>
  <si>
    <t>神石郡神石高原町階見1254-1</t>
    <phoneticPr fontId="4"/>
  </si>
  <si>
    <t>直営</t>
    <phoneticPr fontId="4"/>
  </si>
  <si>
    <t>2013（H25）</t>
    <phoneticPr fontId="4"/>
  </si>
  <si>
    <t>廿日市市浅原524</t>
    <phoneticPr fontId="4"/>
  </si>
  <si>
    <t>2019（R1）</t>
    <phoneticPr fontId="4"/>
  </si>
  <si>
    <t>2013（H25）</t>
    <phoneticPr fontId="4"/>
  </si>
  <si>
    <t>呉市</t>
    <phoneticPr fontId="4"/>
  </si>
  <si>
    <t>直営</t>
    <phoneticPr fontId="4"/>
  </si>
  <si>
    <t>2008（H18）</t>
    <phoneticPr fontId="4"/>
  </si>
  <si>
    <t>安芸郡坂町2430</t>
    <phoneticPr fontId="4"/>
  </si>
  <si>
    <t>2018（H30）</t>
    <phoneticPr fontId="4"/>
  </si>
  <si>
    <t>2011（H23）</t>
    <phoneticPr fontId="4"/>
  </si>
  <si>
    <t>施　　　　設　　　　名</t>
    <phoneticPr fontId="4"/>
  </si>
  <si>
    <t>年　間
処理量</t>
    <phoneticPr fontId="4"/>
  </si>
  <si>
    <t>資　源
回収量</t>
    <phoneticPr fontId="4"/>
  </si>
  <si>
    <t>委託</t>
    <phoneticPr fontId="4"/>
  </si>
  <si>
    <t>破砕</t>
    <phoneticPr fontId="4"/>
  </si>
  <si>
    <t>圧縮</t>
    <phoneticPr fontId="4"/>
  </si>
  <si>
    <t>併用</t>
    <phoneticPr fontId="4"/>
  </si>
  <si>
    <t>破</t>
    <phoneticPr fontId="4"/>
  </si>
  <si>
    <t>廿日市市宮内3860</t>
    <phoneticPr fontId="4"/>
  </si>
  <si>
    <t>廿日市市粗大ごみ処理施設(エコセンターはつかいち内)</t>
    <phoneticPr fontId="4"/>
  </si>
  <si>
    <t>2019（R1）</t>
    <phoneticPr fontId="4"/>
  </si>
  <si>
    <t>廿日市市大野1814-24</t>
    <phoneticPr fontId="4"/>
  </si>
  <si>
    <t>2019（R1）</t>
    <phoneticPr fontId="4"/>
  </si>
  <si>
    <t>2003（H15）</t>
    <phoneticPr fontId="4"/>
  </si>
  <si>
    <t>福山市箕沖町107-7</t>
    <phoneticPr fontId="4"/>
  </si>
  <si>
    <t>発電用</t>
    <phoneticPr fontId="4"/>
  </si>
  <si>
    <t>施設</t>
    <phoneticPr fontId="4"/>
  </si>
  <si>
    <t>使用開始</t>
    <phoneticPr fontId="4"/>
  </si>
  <si>
    <t>廿日市市</t>
    <phoneticPr fontId="4"/>
  </si>
  <si>
    <t>廿日市市宮内3860</t>
    <phoneticPr fontId="4"/>
  </si>
  <si>
    <t>委託</t>
    <phoneticPr fontId="4"/>
  </si>
  <si>
    <t>2019（R1）　</t>
    <phoneticPr fontId="4"/>
  </si>
  <si>
    <t>大竹市東栄三丁目4</t>
    <phoneticPr fontId="4"/>
  </si>
  <si>
    <t>委託</t>
    <phoneticPr fontId="4"/>
  </si>
  <si>
    <t>2019（R1）　</t>
    <phoneticPr fontId="4"/>
  </si>
  <si>
    <t>世羅郡世羅町大字川尻10781-19</t>
    <phoneticPr fontId="4"/>
  </si>
  <si>
    <t>年　間
保管量</t>
    <phoneticPr fontId="4"/>
  </si>
  <si>
    <t>保　管
分類数</t>
    <phoneticPr fontId="4"/>
  </si>
  <si>
    <t>ガラス</t>
    <phoneticPr fontId="4"/>
  </si>
  <si>
    <t>ペットボトル</t>
    <phoneticPr fontId="4"/>
  </si>
  <si>
    <t>プラスチック</t>
    <phoneticPr fontId="4"/>
  </si>
  <si>
    <t>屋内</t>
    <phoneticPr fontId="4"/>
  </si>
  <si>
    <t>屋外</t>
    <phoneticPr fontId="4"/>
  </si>
  <si>
    <t>（㎡）</t>
    <phoneticPr fontId="4"/>
  </si>
  <si>
    <t>（㎡）</t>
    <phoneticPr fontId="4"/>
  </si>
  <si>
    <t>使用開始</t>
    <phoneticPr fontId="4"/>
  </si>
  <si>
    <t>（屋内）</t>
    <phoneticPr fontId="4"/>
  </si>
  <si>
    <t>（屋外）</t>
    <phoneticPr fontId="4"/>
  </si>
  <si>
    <t>江田島市江田島町鷲部四丁目1-13</t>
    <phoneticPr fontId="4"/>
  </si>
  <si>
    <t>委託</t>
    <phoneticPr fontId="4"/>
  </si>
  <si>
    <t>2009（H21）</t>
    <phoneticPr fontId="4"/>
  </si>
  <si>
    <t>2013（H25）</t>
    <phoneticPr fontId="4"/>
  </si>
  <si>
    <t>直営</t>
    <phoneticPr fontId="4"/>
  </si>
  <si>
    <t>2016（H28）</t>
    <phoneticPr fontId="4"/>
  </si>
  <si>
    <t>　　　３ 県の集計は建設中、休止、廃止の施設を除き、国の集計は建設中、休止施設を含み、廃止施設を除く</t>
    <rPh sb="43" eb="45">
      <t>ハイシ</t>
    </rPh>
    <rPh sb="45" eb="47">
      <t>シセツ</t>
    </rPh>
    <rPh sb="48" eb="49">
      <t>ノゾ</t>
    </rPh>
    <phoneticPr fontId="4"/>
  </si>
  <si>
    <t>場内温水、場外温水</t>
  </si>
  <si>
    <t>賀茂環境衛生センター（１号炉、２号炉)</t>
    <rPh sb="12" eb="13">
      <t>ゴウ</t>
    </rPh>
    <rPh sb="13" eb="14">
      <t>ロ</t>
    </rPh>
    <rPh sb="16" eb="17">
      <t>ゴウ</t>
    </rPh>
    <rPh sb="17" eb="18">
      <t>ロ</t>
    </rPh>
    <phoneticPr fontId="4"/>
  </si>
  <si>
    <t>建設中、休止、廃止等施設</t>
    <rPh sb="0" eb="3">
      <t>ケンセツチュウ</t>
    </rPh>
    <rPh sb="4" eb="6">
      <t>キュウシ</t>
    </rPh>
    <rPh sb="7" eb="9">
      <t>ハイシ</t>
    </rPh>
    <rPh sb="9" eb="10">
      <t>トウ</t>
    </rPh>
    <rPh sb="10" eb="12">
      <t>シセツ</t>
    </rPh>
    <phoneticPr fontId="4"/>
  </si>
  <si>
    <t>可燃ごみ、処理残さ</t>
  </si>
  <si>
    <t>可燃ごみ、粗大ごみ</t>
    <rPh sb="0" eb="2">
      <t>カネン</t>
    </rPh>
    <rPh sb="5" eb="7">
      <t>ソダイ</t>
    </rPh>
    <phoneticPr fontId="4"/>
  </si>
  <si>
    <t>可燃ごみ、処理残さ</t>
    <rPh sb="0" eb="2">
      <t>カネン</t>
    </rPh>
    <rPh sb="5" eb="7">
      <t>ショリ</t>
    </rPh>
    <rPh sb="7" eb="8">
      <t>ザン</t>
    </rPh>
    <phoneticPr fontId="4"/>
  </si>
  <si>
    <t>（注）１ 処理方式：「固」固定バッチ、「機」機械化バッチ、「准」准連続、「全」全連続</t>
  </si>
  <si>
    <t>資源ごみ、その他</t>
    <rPh sb="0" eb="2">
      <t>シゲン</t>
    </rPh>
    <rPh sb="7" eb="8">
      <t>タ</t>
    </rPh>
    <phoneticPr fontId="4"/>
  </si>
  <si>
    <t>不燃ごみ、資源ごみ</t>
    <rPh sb="0" eb="2">
      <t>フネン</t>
    </rPh>
    <rPh sb="5" eb="7">
      <t>シゲン</t>
    </rPh>
    <phoneticPr fontId="4"/>
  </si>
  <si>
    <t>（注）施設改廃等：「建設」建設中、「新設」新規稼働、「変無」能力変更なし、「能変」能力変更あり</t>
  </si>
  <si>
    <t>（注）施設改廃等：「建設」建設中、「新設」新規稼働、「変無」能力変更なし、「能変」能力変更あり</t>
    <rPh sb="18" eb="20">
      <t>シンセツ</t>
    </rPh>
    <rPh sb="21" eb="23">
      <t>シンキ</t>
    </rPh>
    <rPh sb="23" eb="25">
      <t>カドウ</t>
    </rPh>
    <phoneticPr fontId="4"/>
  </si>
  <si>
    <t>不燃ごみ、粗大ごみ</t>
    <rPh sb="0" eb="2">
      <t>フネン</t>
    </rPh>
    <rPh sb="5" eb="7">
      <t>ソダイ</t>
    </rPh>
    <phoneticPr fontId="4"/>
  </si>
  <si>
    <t>（注）１ 種類：「破」は破砕、「圧」は圧縮、「併」は併用施設</t>
  </si>
  <si>
    <t>　　　２ 施設改廃等：「建設」建設中、「新設」新規稼働、「変無」能力変更なし、「能変」能力変更あり
　　　　　</t>
  </si>
  <si>
    <t>紙、金属、ガラス、その他</t>
    <rPh sb="0" eb="1">
      <t>カミ</t>
    </rPh>
    <rPh sb="2" eb="4">
      <t>キンゾク</t>
    </rPh>
    <rPh sb="11" eb="12">
      <t>タ</t>
    </rPh>
    <phoneticPr fontId="4"/>
  </si>
  <si>
    <t>紙、ペットボトル</t>
    <rPh sb="0" eb="1">
      <t>カミ</t>
    </rPh>
    <phoneticPr fontId="4"/>
  </si>
  <si>
    <t>紙、金属、ガラス、ペットボトル、その他</t>
    <rPh sb="0" eb="1">
      <t>カミ</t>
    </rPh>
    <rPh sb="2" eb="4">
      <t>キンゾク</t>
    </rPh>
    <rPh sb="18" eb="19">
      <t>タ</t>
    </rPh>
    <phoneticPr fontId="4"/>
  </si>
  <si>
    <t>埋立終了、建設中、休止、廃止等施設</t>
    <rPh sb="0" eb="2">
      <t>ウメタテ</t>
    </rPh>
    <rPh sb="2" eb="4">
      <t>シュウリョウ</t>
    </rPh>
    <rPh sb="5" eb="8">
      <t>ケンセツチュウ</t>
    </rPh>
    <rPh sb="9" eb="11">
      <t>キュウシ</t>
    </rPh>
    <rPh sb="12" eb="14">
      <t>ハイシ</t>
    </rPh>
    <rPh sb="14" eb="15">
      <t>トウ</t>
    </rPh>
    <rPh sb="15" eb="17">
      <t>シセツ</t>
    </rPh>
    <phoneticPr fontId="4"/>
  </si>
  <si>
    <t>その他、焼却残渣</t>
    <rPh sb="2" eb="3">
      <t>タ</t>
    </rPh>
    <rPh sb="4" eb="6">
      <t>ショウキャク</t>
    </rPh>
    <rPh sb="6" eb="8">
      <t>ザンサ</t>
    </rPh>
    <phoneticPr fontId="4"/>
  </si>
  <si>
    <t>処理残渣、焼却残渣</t>
    <rPh sb="0" eb="2">
      <t>ショリ</t>
    </rPh>
    <rPh sb="2" eb="4">
      <t>ザンサ</t>
    </rPh>
    <rPh sb="5" eb="7">
      <t>ショウキャク</t>
    </rPh>
    <rPh sb="7" eb="9">
      <t>ザンサ</t>
    </rPh>
    <phoneticPr fontId="4"/>
  </si>
  <si>
    <t>不燃ごみ、処理残渣、焼却残渣</t>
    <rPh sb="0" eb="2">
      <t>フネン</t>
    </rPh>
    <rPh sb="5" eb="7">
      <t>ショリ</t>
    </rPh>
    <rPh sb="7" eb="9">
      <t>ザンサ</t>
    </rPh>
    <rPh sb="10" eb="12">
      <t>ショウキャク</t>
    </rPh>
    <rPh sb="12" eb="14">
      <t>ザンサ</t>
    </rPh>
    <phoneticPr fontId="4"/>
  </si>
  <si>
    <t>その他、処理残渣、焼却残渣</t>
    <rPh sb="2" eb="3">
      <t>タ</t>
    </rPh>
    <rPh sb="4" eb="6">
      <t>ショリ</t>
    </rPh>
    <rPh sb="6" eb="8">
      <t>ザンサ</t>
    </rPh>
    <rPh sb="9" eb="11">
      <t>ショウキャク</t>
    </rPh>
    <rPh sb="11" eb="13">
      <t>ザンサ</t>
    </rPh>
    <phoneticPr fontId="4"/>
  </si>
  <si>
    <t>処理残渣、焼却残渣、その他</t>
    <rPh sb="0" eb="2">
      <t>ショリ</t>
    </rPh>
    <rPh sb="2" eb="4">
      <t>ザンサ</t>
    </rPh>
    <rPh sb="5" eb="7">
      <t>ショウキャク</t>
    </rPh>
    <rPh sb="7" eb="9">
      <t>ザンサ</t>
    </rPh>
    <rPh sb="12" eb="13">
      <t>タ</t>
    </rPh>
    <phoneticPr fontId="4"/>
  </si>
  <si>
    <t>使用開始</t>
    <phoneticPr fontId="4"/>
  </si>
  <si>
    <t>呉市</t>
    <phoneticPr fontId="4"/>
  </si>
  <si>
    <t>呉市川尻町水落1018-46</t>
    <phoneticPr fontId="4"/>
  </si>
  <si>
    <t>可燃ごみ、不燃ごみ、粗大ごみ</t>
    <rPh sb="0" eb="2">
      <t>カネン</t>
    </rPh>
    <rPh sb="5" eb="7">
      <t>フネン</t>
    </rPh>
    <rPh sb="10" eb="12">
      <t>ソダイ</t>
    </rPh>
    <phoneticPr fontId="4"/>
  </si>
  <si>
    <t>一部委託</t>
    <phoneticPr fontId="4"/>
  </si>
  <si>
    <t>2021（R3）</t>
    <phoneticPr fontId="4"/>
  </si>
  <si>
    <t>広島市西区商工センター七丁目7-2</t>
    <phoneticPr fontId="4"/>
  </si>
  <si>
    <t>○</t>
    <phoneticPr fontId="4"/>
  </si>
  <si>
    <t>能変</t>
    <rPh sb="0" eb="1">
      <t>ノウ</t>
    </rPh>
    <rPh sb="1" eb="2">
      <t>ヘン</t>
    </rPh>
    <phoneticPr fontId="5"/>
  </si>
  <si>
    <t>能変</t>
    <rPh sb="0" eb="1">
      <t>ノウ</t>
    </rPh>
    <rPh sb="1" eb="2">
      <t>ヘン</t>
    </rPh>
    <phoneticPr fontId="4"/>
  </si>
  <si>
    <t>変無</t>
    <rPh sb="0" eb="1">
      <t>ヘンコウ</t>
    </rPh>
    <rPh sb="1" eb="2">
      <t>ナ</t>
    </rPh>
    <phoneticPr fontId="5"/>
  </si>
  <si>
    <t>広島市安佐北区安佐町大字筒瀬864</t>
    <phoneticPr fontId="4"/>
  </si>
  <si>
    <t>変無</t>
    <rPh sb="0" eb="1">
      <t>ヘン</t>
    </rPh>
    <rPh sb="1" eb="2">
      <t>ナシ</t>
    </rPh>
    <phoneticPr fontId="5"/>
  </si>
  <si>
    <t>呉市</t>
    <phoneticPr fontId="4"/>
  </si>
  <si>
    <t>呉市豊町大長6329-1</t>
    <phoneticPr fontId="4"/>
  </si>
  <si>
    <t>三原市</t>
    <rPh sb="0" eb="3">
      <t>ミハラシ</t>
    </rPh>
    <phoneticPr fontId="5"/>
  </si>
  <si>
    <t>尾道市</t>
    <rPh sb="0" eb="2">
      <t>オノミチ</t>
    </rPh>
    <phoneticPr fontId="5"/>
  </si>
  <si>
    <t>尾道市因島大浜町1217-1</t>
    <phoneticPr fontId="4"/>
  </si>
  <si>
    <t>府中市</t>
    <rPh sb="0" eb="3">
      <t>フチュウシ</t>
    </rPh>
    <phoneticPr fontId="5"/>
  </si>
  <si>
    <t>庄原市</t>
    <rPh sb="0" eb="3">
      <t>ショウバラシ</t>
    </rPh>
    <phoneticPr fontId="5"/>
  </si>
  <si>
    <t>廿日市市</t>
    <rPh sb="0" eb="4">
      <t>ハツカイチシ</t>
    </rPh>
    <phoneticPr fontId="5"/>
  </si>
  <si>
    <t>廿日市市宮内3860</t>
    <phoneticPr fontId="4"/>
  </si>
  <si>
    <t>江田島市</t>
    <rPh sb="0" eb="3">
      <t>エタジマ</t>
    </rPh>
    <rPh sb="3" eb="4">
      <t>シ</t>
    </rPh>
    <phoneticPr fontId="5"/>
  </si>
  <si>
    <t>江田島市沖美町岡大王10718-1</t>
    <phoneticPr fontId="4"/>
  </si>
  <si>
    <t>江田島市江田島町鷲部四丁目1-13</t>
    <phoneticPr fontId="4"/>
  </si>
  <si>
    <t>安芸太田町</t>
    <rPh sb="0" eb="2">
      <t>アキ</t>
    </rPh>
    <rPh sb="2" eb="5">
      <t>オオタチョウ</t>
    </rPh>
    <phoneticPr fontId="5"/>
  </si>
  <si>
    <t>安芸太田町穴1456番地１</t>
    <phoneticPr fontId="4"/>
  </si>
  <si>
    <t>神石高原町</t>
    <rPh sb="0" eb="2">
      <t>ジンセキ</t>
    </rPh>
    <rPh sb="2" eb="4">
      <t>コウゲン</t>
    </rPh>
    <rPh sb="4" eb="5">
      <t>チョウ</t>
    </rPh>
    <phoneticPr fontId="5"/>
  </si>
  <si>
    <t>神石郡神石高原町階見1254-1</t>
    <phoneticPr fontId="4"/>
  </si>
  <si>
    <t>三原市八坂町10227</t>
    <phoneticPr fontId="4"/>
  </si>
  <si>
    <t>広島中央</t>
    <rPh sb="0" eb="1">
      <t>ヒロ</t>
    </rPh>
    <rPh sb="1" eb="2">
      <t>シマ</t>
    </rPh>
    <rPh sb="2" eb="4">
      <t>チュウオウ</t>
    </rPh>
    <phoneticPr fontId="5"/>
  </si>
  <si>
    <t>東広島市黒瀬町国近10427-24</t>
    <phoneticPr fontId="4"/>
  </si>
  <si>
    <t>変無/
休止</t>
    <rPh sb="0" eb="1">
      <t>ヘンコウ</t>
    </rPh>
    <rPh sb="1" eb="2">
      <t>ナ</t>
    </rPh>
    <rPh sb="4" eb="6">
      <t>キュウシ</t>
    </rPh>
    <phoneticPr fontId="5"/>
  </si>
  <si>
    <t>三次市廻神町1820-12</t>
    <phoneticPr fontId="4"/>
  </si>
  <si>
    <t>大竹市東栄三丁目4</t>
    <phoneticPr fontId="4"/>
  </si>
  <si>
    <t>ポックルくろだおクリーンセンター</t>
    <phoneticPr fontId="4"/>
  </si>
  <si>
    <t>直営</t>
    <phoneticPr fontId="4"/>
  </si>
  <si>
    <t>三原広域</t>
    <phoneticPr fontId="4"/>
  </si>
  <si>
    <t>広島市西区商工センター七丁目7-2</t>
  </si>
  <si>
    <t>広島市西区商工センター七丁目7-1</t>
  </si>
  <si>
    <t>広島市安佐北区安佐町大字筒瀬864</t>
  </si>
  <si>
    <t>呉市豊町大長6329-1</t>
  </si>
  <si>
    <t>三原市八坂町10227</t>
  </si>
  <si>
    <t>尾道市因島大浜町1217-1</t>
  </si>
  <si>
    <t>福山市箕沖町107-2</t>
  </si>
  <si>
    <t>福山市内海町字新道662</t>
  </si>
  <si>
    <t>福山市赤坂町大字赤坂521</t>
  </si>
  <si>
    <t>福山市柳津町2285</t>
  </si>
  <si>
    <t>府中市上下町水永419-8</t>
  </si>
  <si>
    <t>三次市廻神町1820-12</t>
  </si>
  <si>
    <t>大竹市東栄三丁目4</t>
  </si>
  <si>
    <t>廿日市市宮内3860</t>
  </si>
  <si>
    <t>江田島市江田島町鷲部四丁目1-13</t>
  </si>
  <si>
    <t>安芸郡海田町国信2丁目18-1</t>
  </si>
  <si>
    <t>安芸郡熊野町2682-73</t>
  </si>
  <si>
    <t>安芸郡坂町鯛尾一丁目4-21</t>
  </si>
  <si>
    <t>安芸太田町穴1456番地１</t>
  </si>
  <si>
    <t>神石郡神石高原町階見1254-1</t>
  </si>
  <si>
    <t>山県郡北広島町川井11080-18</t>
  </si>
  <si>
    <t>東広島市黒瀬町国近10427-24</t>
  </si>
  <si>
    <t>東広島市安芸津町木谷1620-1</t>
  </si>
  <si>
    <t>豊田郡大崎上島町沖浦106-10</t>
  </si>
  <si>
    <t>（R3(2021)中休止）</t>
    <rPh sb="9" eb="10">
      <t>チュウ</t>
    </rPh>
    <rPh sb="10" eb="12">
      <t>キュウシ</t>
    </rPh>
    <phoneticPr fontId="5"/>
  </si>
  <si>
    <t>三原広域</t>
    <phoneticPr fontId="4"/>
  </si>
  <si>
    <t>三原市久井町坂井原1358-82</t>
    <phoneticPr fontId="4"/>
  </si>
  <si>
    <t>金属，ガラス，ペットボトル，その他</t>
    <rPh sb="0" eb="2">
      <t>キンゾク</t>
    </rPh>
    <rPh sb="16" eb="17">
      <t>タ</t>
    </rPh>
    <phoneticPr fontId="4"/>
  </si>
  <si>
    <t>2020（R2）</t>
    <phoneticPr fontId="4"/>
  </si>
  <si>
    <t>廃棄物再生利用施設(プラスチック圧縮梱包施設)</t>
    <phoneticPr fontId="4"/>
  </si>
  <si>
    <t>プラスチック</t>
    <phoneticPr fontId="4"/>
  </si>
  <si>
    <t>2020（R2）</t>
    <phoneticPr fontId="4"/>
  </si>
  <si>
    <t>圧</t>
  </si>
  <si>
    <t>2020（R2）</t>
    <phoneticPr fontId="4"/>
  </si>
  <si>
    <t>○</t>
    <phoneticPr fontId="4"/>
  </si>
  <si>
    <t>○</t>
    <phoneticPr fontId="4"/>
  </si>
  <si>
    <t>○</t>
    <phoneticPr fontId="4"/>
  </si>
  <si>
    <t>破</t>
    <phoneticPr fontId="4"/>
  </si>
  <si>
    <t>神石郡神石高原町階見1254-1</t>
    <phoneticPr fontId="4"/>
  </si>
  <si>
    <t>変無</t>
    <phoneticPr fontId="4"/>
  </si>
  <si>
    <t>併</t>
    <phoneticPr fontId="4"/>
  </si>
  <si>
    <t>委託</t>
    <phoneticPr fontId="4"/>
  </si>
  <si>
    <t>呉市広多賀谷3丁目9-3</t>
    <phoneticPr fontId="4"/>
  </si>
  <si>
    <t>委託</t>
    <phoneticPr fontId="4"/>
  </si>
  <si>
    <t>併</t>
    <phoneticPr fontId="4"/>
  </si>
  <si>
    <t>尾道市因島大浜町1217-1</t>
    <phoneticPr fontId="4"/>
  </si>
  <si>
    <t>三次市廻神町1820-12</t>
    <phoneticPr fontId="4"/>
  </si>
  <si>
    <t>廿日市市宮島町1171-4</t>
    <phoneticPr fontId="4"/>
  </si>
  <si>
    <t>廿日市市木材港南12-8</t>
    <phoneticPr fontId="4"/>
  </si>
  <si>
    <t>江田島市沖美町岡大王10718-1</t>
    <phoneticPr fontId="4"/>
  </si>
  <si>
    <t>委託</t>
    <phoneticPr fontId="4"/>
  </si>
  <si>
    <t>安芸郡坂町21322-8</t>
    <phoneticPr fontId="4"/>
  </si>
  <si>
    <t>変無</t>
    <phoneticPr fontId="4"/>
  </si>
  <si>
    <t>三原広域</t>
    <phoneticPr fontId="4"/>
  </si>
  <si>
    <t>三原市八坂町10227番地</t>
    <phoneticPr fontId="4"/>
  </si>
  <si>
    <t>芸北広域</t>
    <phoneticPr fontId="4"/>
  </si>
  <si>
    <t>山県郡北広島町川井11080-18</t>
    <phoneticPr fontId="4"/>
  </si>
  <si>
    <t>直営</t>
    <phoneticPr fontId="4"/>
  </si>
  <si>
    <t>東広島市黒瀬町国近10427-24</t>
    <phoneticPr fontId="4"/>
  </si>
  <si>
    <t>広島市安佐北区安佐町大字筒瀬2030</t>
    <phoneticPr fontId="4"/>
  </si>
  <si>
    <t>福山市箕沖町107番地2</t>
    <phoneticPr fontId="4"/>
  </si>
  <si>
    <t>福山市内海町字新道644-1</t>
    <phoneticPr fontId="4"/>
  </si>
  <si>
    <t>廿日市市</t>
    <phoneticPr fontId="4"/>
  </si>
  <si>
    <t>廿日市市宮島町1171-4</t>
    <phoneticPr fontId="4"/>
  </si>
  <si>
    <t>豊田郡大崎上島町大串19-1</t>
    <phoneticPr fontId="4"/>
  </si>
  <si>
    <t>変無/
廃止</t>
    <rPh sb="0" eb="1">
      <t>ヘンコウ</t>
    </rPh>
    <rPh sb="1" eb="2">
      <t>ナ</t>
    </rPh>
    <rPh sb="4" eb="6">
      <t>ハイシ</t>
    </rPh>
    <phoneticPr fontId="4"/>
  </si>
  <si>
    <t>Ｈ23.10.1㈱正和クリーンから承継</t>
    <rPh sb="9" eb="11">
      <t>マサカズ</t>
    </rPh>
    <rPh sb="17" eb="19">
      <t>ショウケイ</t>
    </rPh>
    <phoneticPr fontId="5"/>
  </si>
  <si>
    <t>可燃ごみ圧縮施設</t>
    <rPh sb="0" eb="2">
      <t>カネン</t>
    </rPh>
    <rPh sb="4" eb="6">
      <t>アッシュク</t>
    </rPh>
    <rPh sb="6" eb="8">
      <t>シセツ</t>
    </rPh>
    <phoneticPr fontId="5"/>
  </si>
  <si>
    <t>Ｈ28.4.1山県郡西部（解散）から承継</t>
    <rPh sb="13" eb="15">
      <t>カイサン</t>
    </rPh>
    <phoneticPr fontId="5"/>
  </si>
  <si>
    <t>（R3(2021)中廃止）</t>
    <rPh sb="9" eb="10">
      <t>チュウ</t>
    </rPh>
    <rPh sb="10" eb="12">
      <t>ハイシ</t>
    </rPh>
    <phoneticPr fontId="5"/>
  </si>
  <si>
    <t>不燃ごみ、資源ごみ、粗大ごみ</t>
    <rPh sb="0" eb="2">
      <t>フネン</t>
    </rPh>
    <rPh sb="5" eb="7">
      <t>シゲン</t>
    </rPh>
    <rPh sb="10" eb="12">
      <t>ソダイ</t>
    </rPh>
    <phoneticPr fontId="4"/>
  </si>
  <si>
    <t>令和４年３月31日現在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</si>
  <si>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全</t>
    <rPh sb="0" eb="1">
      <t>ゼン</t>
    </rPh>
    <phoneticPr fontId="5"/>
  </si>
  <si>
    <t>東広島市西条町上三永10759番地2</t>
  </si>
  <si>
    <t>発電（場内利用、場外利用）</t>
    <rPh sb="0" eb="2">
      <t>ハツデン</t>
    </rPh>
    <rPh sb="3" eb="5">
      <t>ジョウナイ</t>
    </rPh>
    <rPh sb="5" eb="7">
      <t>リヨウ</t>
    </rPh>
    <rPh sb="8" eb="10">
      <t>ジョウガイ</t>
    </rPh>
    <rPh sb="10" eb="12">
      <t>リヨウ</t>
    </rPh>
    <phoneticPr fontId="5"/>
  </si>
  <si>
    <t>新設</t>
    <rPh sb="0" eb="2">
      <t>シンセツ</t>
    </rPh>
    <phoneticPr fontId="5"/>
  </si>
  <si>
    <t>広島中央エコパーク(高効率ごみ発電施設)</t>
  </si>
  <si>
    <t>場内温水、 場内蒸気、 場外温水、 
発電（場内利用、場外利用）</t>
  </si>
  <si>
    <t>場内温水、場外温水</t>
    <rPh sb="5" eb="7">
      <t>ジョウガイ</t>
    </rPh>
    <rPh sb="7" eb="9">
      <t>オンスイ</t>
    </rPh>
    <phoneticPr fontId="5"/>
  </si>
  <si>
    <t>発電（場内利用、場外利用）、場外温水</t>
    <rPh sb="0" eb="2">
      <t>ハツデン</t>
    </rPh>
    <rPh sb="3" eb="5">
      <t>ジョウナイ</t>
    </rPh>
    <rPh sb="5" eb="7">
      <t>リヨウ</t>
    </rPh>
    <rPh sb="8" eb="10">
      <t>ジョウガイ</t>
    </rPh>
    <rPh sb="10" eb="12">
      <t>リヨウ</t>
    </rPh>
    <phoneticPr fontId="5"/>
  </si>
  <si>
    <t>変無</t>
    <rPh sb="0" eb="1">
      <t>ヘン</t>
    </rPh>
    <rPh sb="1" eb="2">
      <t>ナ</t>
    </rPh>
    <phoneticPr fontId="5"/>
  </si>
  <si>
    <t>変無/
休止</t>
    <rPh sb="0" eb="1">
      <t>ヘンコウ</t>
    </rPh>
    <rPh sb="1" eb="2">
      <t>ナ</t>
    </rPh>
    <rPh sb="4" eb="6">
      <t>キュウシ</t>
    </rPh>
    <phoneticPr fontId="4"/>
  </si>
  <si>
    <t>合　計</t>
    <rPh sb="0" eb="1">
      <t>ア</t>
    </rPh>
    <rPh sb="2" eb="3">
      <t>ケイ</t>
    </rPh>
    <phoneticPr fontId="4"/>
  </si>
  <si>
    <t>市町、
事務組合名</t>
    <rPh sb="4" eb="6">
      <t>ジム</t>
    </rPh>
    <phoneticPr fontId="4"/>
  </si>
  <si>
    <t xml:space="preserve">          ２ 施設改廃等：「建設」建設中、「新設」新規稼働、「変無」能力変更なし、「能変」能力変更あり</t>
    <rPh sb="12" eb="14">
      <t>シセツ</t>
    </rPh>
    <phoneticPr fontId="4"/>
  </si>
  <si>
    <t>場内温水、 場内蒸気、 
発電（場内利用、場外利用）</t>
    <phoneticPr fontId="4"/>
  </si>
  <si>
    <t>場内温水、場外温水、
発電（場内利用、場外利用）</t>
    <rPh sb="21" eb="23">
      <t>リヨウ</t>
    </rPh>
    <phoneticPr fontId="5"/>
  </si>
  <si>
    <t>休止期間あり</t>
    <rPh sb="0" eb="2">
      <t>キュウシ</t>
    </rPh>
    <rPh sb="2" eb="4">
      <t>キカン</t>
    </rPh>
    <phoneticPr fontId="5"/>
  </si>
  <si>
    <r>
      <t>（ｍ</t>
    </r>
    <r>
      <rPr>
        <vertAlign val="superscript"/>
        <sz val="12"/>
        <rFont val="游ゴシック Medium"/>
        <family val="3"/>
        <charset val="128"/>
      </rPr>
      <t>2</t>
    </r>
    <r>
      <rPr>
        <sz val="12"/>
        <rFont val="游ゴシック Medium"/>
        <family val="3"/>
        <charset val="128"/>
      </rPr>
      <t>）</t>
    </r>
    <phoneticPr fontId="4"/>
  </si>
  <si>
    <r>
      <t>（ｍ</t>
    </r>
    <r>
      <rPr>
        <vertAlign val="superscript"/>
        <sz val="12"/>
        <rFont val="游ゴシック Medium"/>
        <family val="3"/>
        <charset val="128"/>
      </rPr>
      <t>3</t>
    </r>
    <r>
      <rPr>
        <sz val="12"/>
        <rFont val="游ゴシック Medium"/>
        <family val="3"/>
        <charset val="128"/>
      </rPr>
      <t>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</si>
</sst>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#,##0_);[Red]\(#,##0\)"/>
    <numFmt numFmtId="178" formatCode="#,##0_ "/>
    <numFmt numFmtId="179" formatCode="#,##0.0_);[Red]\(#,##0.0\)"/>
    <numFmt numFmtId="180" formatCode="#,##0.00_);[Red]\(#,##0.00\)"/>
    <numFmt numFmtId="181" formatCode="0_);[Red]\(0\)"/>
    <numFmt numFmtId="182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游ゴシック Medium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sz val="9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trike/>
      <sz val="13"/>
      <name val="游ゴシック Medium"/>
      <family val="3"/>
      <charset val="128"/>
    </font>
    <font>
      <i/>
      <sz val="13"/>
      <name val="游ゴシック Medium"/>
      <family val="3"/>
      <charset val="128"/>
    </font>
    <font>
      <b/>
      <sz val="12"/>
      <name val="游ゴシック Medium"/>
      <family val="3"/>
      <charset val="128"/>
    </font>
    <font>
      <b/>
      <sz val="14"/>
      <name val="游ゴシック Medium"/>
      <family val="3"/>
      <charset val="128"/>
    </font>
    <font>
      <vertAlign val="superscript"/>
      <sz val="12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758">
    <xf numFmtId="0" fontId="0" fillId="0" borderId="0" xfId="0"/>
    <xf numFmtId="0" fontId="7" fillId="2" borderId="0" xfId="4" applyFont="1" applyFill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9" fillId="2" borderId="0" xfId="4" applyFont="1" applyFill="1" applyAlignment="1">
      <alignment vertical="center" wrapText="1"/>
    </xf>
    <xf numFmtId="177" fontId="8" fillId="2" borderId="0" xfId="1" applyNumberFormat="1" applyFont="1" applyFill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0" fillId="2" borderId="0" xfId="4" applyFont="1" applyFill="1" applyBorder="1" applyAlignment="1">
      <alignment vertical="top"/>
    </xf>
    <xf numFmtId="0" fontId="8" fillId="2" borderId="0" xfId="4" applyFont="1" applyFill="1" applyBorder="1" applyAlignment="1">
      <alignment vertical="center" wrapText="1"/>
    </xf>
    <xf numFmtId="0" fontId="9" fillId="2" borderId="0" xfId="4" applyFont="1" applyFill="1" applyBorder="1" applyAlignment="1">
      <alignment vertical="center"/>
    </xf>
    <xf numFmtId="0" fontId="9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/>
    </xf>
    <xf numFmtId="177" fontId="8" fillId="2" borderId="0" xfId="1" applyNumberFormat="1" applyFont="1" applyFill="1" applyBorder="1" applyAlignment="1">
      <alignment vertical="center" wrapText="1"/>
    </xf>
    <xf numFmtId="0" fontId="10" fillId="2" borderId="0" xfId="4" applyFont="1" applyFill="1" applyBorder="1" applyAlignment="1">
      <alignment vertical="center" wrapText="1"/>
    </xf>
    <xf numFmtId="0" fontId="11" fillId="2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 wrapText="1"/>
    </xf>
    <xf numFmtId="177" fontId="8" fillId="2" borderId="3" xfId="1" applyNumberFormat="1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 vertical="center" wrapText="1"/>
    </xf>
    <xf numFmtId="0" fontId="7" fillId="2" borderId="4" xfId="4" applyFont="1" applyFill="1" applyBorder="1" applyAlignment="1">
      <alignment horizontal="center" vertical="center" wrapText="1"/>
    </xf>
    <xf numFmtId="179" fontId="7" fillId="2" borderId="4" xfId="4" applyNumberFormat="1" applyFont="1" applyFill="1" applyBorder="1" applyAlignment="1">
      <alignment vertical="center" wrapText="1"/>
    </xf>
    <xf numFmtId="177" fontId="7" fillId="2" borderId="4" xfId="1" applyNumberFormat="1" applyFont="1" applyFill="1" applyBorder="1" applyAlignment="1">
      <alignment vertical="center" wrapText="1"/>
    </xf>
    <xf numFmtId="0" fontId="8" fillId="2" borderId="14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vertical="center"/>
    </xf>
    <xf numFmtId="177" fontId="7" fillId="2" borderId="4" xfId="4" applyNumberFormat="1" applyFont="1" applyFill="1" applyBorder="1" applyAlignment="1">
      <alignment vertical="center" wrapText="1"/>
    </xf>
    <xf numFmtId="177" fontId="7" fillId="2" borderId="15" xfId="4" applyNumberFormat="1" applyFont="1" applyFill="1" applyBorder="1" applyAlignment="1">
      <alignment vertical="center" wrapText="1"/>
    </xf>
    <xf numFmtId="0" fontId="12" fillId="2" borderId="16" xfId="4" applyFont="1" applyFill="1" applyBorder="1" applyAlignment="1">
      <alignment vertical="center"/>
    </xf>
    <xf numFmtId="0" fontId="7" fillId="2" borderId="0" xfId="4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left" vertical="center"/>
    </xf>
    <xf numFmtId="179" fontId="7" fillId="2" borderId="0" xfId="4" applyNumberFormat="1" applyFont="1" applyFill="1" applyBorder="1" applyAlignment="1">
      <alignment vertical="center" wrapText="1"/>
    </xf>
    <xf numFmtId="177" fontId="7" fillId="2" borderId="0" xfId="4" applyNumberFormat="1" applyFont="1" applyFill="1" applyBorder="1" applyAlignment="1">
      <alignment vertical="center" wrapText="1"/>
    </xf>
    <xf numFmtId="178" fontId="8" fillId="2" borderId="0" xfId="4" applyNumberFormat="1" applyFont="1" applyFill="1" applyAlignment="1">
      <alignment vertical="center" wrapText="1"/>
    </xf>
    <xf numFmtId="0" fontId="9" fillId="0" borderId="0" xfId="4" applyFont="1" applyFill="1" applyAlignment="1">
      <alignment vertical="center" wrapText="1"/>
    </xf>
    <xf numFmtId="178" fontId="8" fillId="0" borderId="0" xfId="4" applyNumberFormat="1" applyFont="1" applyFill="1" applyAlignment="1">
      <alignment vertical="center" wrapText="1"/>
    </xf>
    <xf numFmtId="177" fontId="7" fillId="2" borderId="23" xfId="4" applyNumberFormat="1" applyFont="1" applyFill="1" applyBorder="1" applyAlignment="1">
      <alignment vertical="center" wrapText="1"/>
    </xf>
    <xf numFmtId="177" fontId="7" fillId="2" borderId="17" xfId="4" applyNumberFormat="1" applyFont="1" applyFill="1" applyBorder="1" applyAlignment="1">
      <alignment vertical="center" wrapText="1"/>
    </xf>
    <xf numFmtId="0" fontId="8" fillId="2" borderId="0" xfId="4" applyFont="1" applyFill="1" applyAlignment="1">
      <alignment vertical="center"/>
    </xf>
    <xf numFmtId="0" fontId="8" fillId="2" borderId="7" xfId="4" applyFont="1" applyFill="1" applyBorder="1" applyAlignment="1">
      <alignment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7" xfId="4" applyFont="1" applyFill="1" applyBorder="1" applyAlignment="1">
      <alignment vertical="center"/>
    </xf>
    <xf numFmtId="0" fontId="7" fillId="2" borderId="7" xfId="4" applyFont="1" applyFill="1" applyBorder="1" applyAlignment="1">
      <alignment horizontal="right" vertical="center"/>
    </xf>
    <xf numFmtId="0" fontId="7" fillId="2" borderId="7" xfId="4" applyFont="1" applyFill="1" applyBorder="1" applyAlignment="1">
      <alignment horizontal="left" vertical="center"/>
    </xf>
    <xf numFmtId="177" fontId="7" fillId="2" borderId="7" xfId="4" applyNumberFormat="1" applyFont="1" applyFill="1" applyBorder="1" applyAlignment="1">
      <alignment vertical="center" wrapText="1"/>
    </xf>
    <xf numFmtId="0" fontId="9" fillId="2" borderId="0" xfId="4" applyFont="1" applyFill="1" applyAlignment="1">
      <alignment vertical="center"/>
    </xf>
    <xf numFmtId="0" fontId="7" fillId="2" borderId="4" xfId="4" applyFont="1" applyFill="1" applyBorder="1" applyAlignment="1">
      <alignment horizontal="center" vertical="center" shrinkToFit="1"/>
    </xf>
    <xf numFmtId="0" fontId="8" fillId="2" borderId="4" xfId="4" applyFont="1" applyFill="1" applyBorder="1" applyAlignment="1">
      <alignment horizontal="distributed" vertical="center" justifyLastLine="1"/>
    </xf>
    <xf numFmtId="0" fontId="8" fillId="2" borderId="4" xfId="4" applyFont="1" applyFill="1" applyBorder="1" applyAlignment="1">
      <alignment horizontal="center" vertical="center"/>
    </xf>
    <xf numFmtId="177" fontId="7" fillId="2" borderId="4" xfId="4" applyNumberFormat="1" applyFont="1" applyFill="1" applyBorder="1" applyAlignment="1">
      <alignment vertical="center" shrinkToFit="1"/>
    </xf>
    <xf numFmtId="0" fontId="9" fillId="2" borderId="6" xfId="4" applyFont="1" applyFill="1" applyBorder="1" applyAlignment="1">
      <alignment vertical="center" wrapText="1"/>
    </xf>
    <xf numFmtId="0" fontId="8" fillId="2" borderId="4" xfId="4" applyFont="1" applyFill="1" applyBorder="1" applyAlignment="1">
      <alignment vertical="center" wrapText="1"/>
    </xf>
    <xf numFmtId="0" fontId="7" fillId="2" borderId="25" xfId="4" applyFont="1" applyFill="1" applyBorder="1" applyAlignment="1">
      <alignment horizontal="right" vertical="center"/>
    </xf>
    <xf numFmtId="0" fontId="7" fillId="2" borderId="29" xfId="4" applyFont="1" applyFill="1" applyBorder="1" applyAlignment="1">
      <alignment horizontal="right" vertical="center"/>
    </xf>
    <xf numFmtId="0" fontId="7" fillId="2" borderId="29" xfId="4" applyFont="1" applyFill="1" applyBorder="1" applyAlignment="1">
      <alignment vertical="center"/>
    </xf>
    <xf numFmtId="0" fontId="7" fillId="2" borderId="3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vertical="top" wrapText="1"/>
    </xf>
    <xf numFmtId="0" fontId="7" fillId="2" borderId="5" xfId="4" applyFont="1" applyFill="1" applyBorder="1" applyAlignment="1">
      <alignment horizontal="right" vertical="center"/>
    </xf>
    <xf numFmtId="0" fontId="7" fillId="2" borderId="19" xfId="4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 shrinkToFit="1"/>
    </xf>
    <xf numFmtId="0" fontId="7" fillId="2" borderId="14" xfId="4" applyFont="1" applyFill="1" applyBorder="1" applyAlignment="1">
      <alignment horizontal="center" vertical="center" shrinkToFit="1"/>
    </xf>
    <xf numFmtId="0" fontId="8" fillId="2" borderId="0" xfId="4" applyFont="1" applyFill="1" applyBorder="1" applyAlignment="1">
      <alignment vertical="center"/>
    </xf>
    <xf numFmtId="0" fontId="10" fillId="2" borderId="0" xfId="4" applyFont="1" applyFill="1" applyBorder="1" applyAlignment="1">
      <alignment vertical="center"/>
    </xf>
    <xf numFmtId="177" fontId="10" fillId="2" borderId="0" xfId="1" applyNumberFormat="1" applyFont="1" applyFill="1" applyBorder="1" applyAlignment="1">
      <alignment vertical="center" wrapText="1"/>
    </xf>
    <xf numFmtId="177" fontId="10" fillId="2" borderId="0" xfId="1" applyNumberFormat="1" applyFont="1" applyFill="1" applyAlignment="1">
      <alignment vertical="center" wrapText="1"/>
    </xf>
    <xf numFmtId="0" fontId="10" fillId="2" borderId="0" xfId="4" applyFont="1" applyFill="1" applyAlignment="1">
      <alignment vertical="center" wrapText="1"/>
    </xf>
    <xf numFmtId="0" fontId="10" fillId="0" borderId="0" xfId="4" applyFont="1" applyFill="1" applyAlignment="1">
      <alignment vertical="center" wrapText="1"/>
    </xf>
    <xf numFmtId="177" fontId="7" fillId="2" borderId="4" xfId="4" applyNumberFormat="1" applyFont="1" applyFill="1" applyBorder="1" applyAlignment="1">
      <alignment horizontal="center" vertical="center" shrinkToFit="1"/>
    </xf>
    <xf numFmtId="0" fontId="13" fillId="2" borderId="4" xfId="4" applyFont="1" applyFill="1" applyBorder="1" applyAlignment="1">
      <alignment vertical="center" wrapText="1"/>
    </xf>
    <xf numFmtId="0" fontId="8" fillId="2" borderId="4" xfId="4" applyFont="1" applyFill="1" applyBorder="1" applyAlignment="1">
      <alignment horizontal="center" vertical="center" shrinkToFit="1"/>
    </xf>
    <xf numFmtId="0" fontId="8" fillId="2" borderId="4" xfId="4" applyFont="1" applyFill="1" applyBorder="1" applyAlignment="1">
      <alignment horizontal="center" vertical="center" wrapText="1"/>
    </xf>
    <xf numFmtId="177" fontId="8" fillId="2" borderId="4" xfId="4" applyNumberFormat="1" applyFont="1" applyFill="1" applyBorder="1" applyAlignment="1">
      <alignment vertical="center" wrapText="1"/>
    </xf>
    <xf numFmtId="0" fontId="8" fillId="2" borderId="6" xfId="4" applyFont="1" applyFill="1" applyBorder="1" applyAlignment="1">
      <alignment vertical="center" wrapText="1"/>
    </xf>
    <xf numFmtId="0" fontId="10" fillId="2" borderId="0" xfId="4" applyFont="1" applyFill="1" applyAlignment="1">
      <alignment vertical="top"/>
    </xf>
    <xf numFmtId="0" fontId="12" fillId="2" borderId="18" xfId="4" applyFont="1" applyFill="1" applyBorder="1" applyAlignment="1">
      <alignment vertical="center"/>
    </xf>
    <xf numFmtId="0" fontId="7" fillId="2" borderId="21" xfId="4" applyFont="1" applyFill="1" applyBorder="1" applyAlignment="1">
      <alignment horizontal="right" vertical="center"/>
    </xf>
    <xf numFmtId="0" fontId="7" fillId="2" borderId="18" xfId="4" applyFont="1" applyFill="1" applyBorder="1" applyAlignment="1">
      <alignment horizontal="right" vertical="center"/>
    </xf>
    <xf numFmtId="178" fontId="7" fillId="2" borderId="4" xfId="4" applyNumberFormat="1" applyFont="1" applyFill="1" applyBorder="1" applyAlignment="1">
      <alignment vertical="center" wrapText="1"/>
    </xf>
    <xf numFmtId="0" fontId="7" fillId="2" borderId="8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177" fontId="7" fillId="2" borderId="24" xfId="4" applyNumberFormat="1" applyFont="1" applyFill="1" applyBorder="1" applyAlignment="1">
      <alignment vertical="center" wrapText="1"/>
    </xf>
    <xf numFmtId="0" fontId="7" fillId="2" borderId="8" xfId="4" applyFont="1" applyFill="1" applyBorder="1" applyAlignment="1">
      <alignment horizontal="right" vertical="center"/>
    </xf>
    <xf numFmtId="0" fontId="7" fillId="2" borderId="32" xfId="4" applyFont="1" applyFill="1" applyBorder="1" applyAlignment="1">
      <alignment vertical="center"/>
    </xf>
    <xf numFmtId="177" fontId="7" fillId="2" borderId="11" xfId="4" applyNumberFormat="1" applyFont="1" applyFill="1" applyBorder="1" applyAlignment="1">
      <alignment vertical="center" wrapText="1"/>
    </xf>
    <xf numFmtId="0" fontId="7" fillId="2" borderId="0" xfId="4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 wrapText="1"/>
    </xf>
    <xf numFmtId="177" fontId="7" fillId="2" borderId="22" xfId="4" applyNumberFormat="1" applyFont="1" applyFill="1" applyBorder="1" applyAlignment="1">
      <alignment vertical="center" wrapText="1"/>
    </xf>
    <xf numFmtId="177" fontId="8" fillId="2" borderId="1" xfId="4" applyNumberFormat="1" applyFont="1" applyFill="1" applyBorder="1" applyAlignment="1">
      <alignment horizontal="center" vertical="center" wrapText="1"/>
    </xf>
    <xf numFmtId="177" fontId="8" fillId="2" borderId="2" xfId="4" applyNumberFormat="1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177" fontId="8" fillId="2" borderId="3" xfId="4" applyNumberFormat="1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8" fillId="2" borderId="11" xfId="4" applyFont="1" applyFill="1" applyBorder="1" applyAlignment="1">
      <alignment vertical="center" wrapText="1"/>
    </xf>
    <xf numFmtId="0" fontId="8" fillId="0" borderId="11" xfId="4" applyFont="1" applyFill="1" applyBorder="1" applyAlignment="1">
      <alignment vertical="center" wrapText="1"/>
    </xf>
    <xf numFmtId="0" fontId="7" fillId="2" borderId="11" xfId="4" applyFont="1" applyFill="1" applyBorder="1" applyAlignment="1">
      <alignment vertical="center" wrapText="1"/>
    </xf>
    <xf numFmtId="0" fontId="7" fillId="2" borderId="22" xfId="4" applyFont="1" applyFill="1" applyBorder="1" applyAlignment="1">
      <alignment horizontal="center" vertical="center" wrapText="1"/>
    </xf>
    <xf numFmtId="0" fontId="8" fillId="2" borderId="22" xfId="4" applyFont="1" applyFill="1" applyBorder="1" applyAlignment="1">
      <alignment vertical="center" wrapText="1"/>
    </xf>
    <xf numFmtId="0" fontId="8" fillId="0" borderId="22" xfId="4" applyFont="1" applyFill="1" applyBorder="1" applyAlignment="1">
      <alignment vertical="center" wrapText="1"/>
    </xf>
    <xf numFmtId="0" fontId="7" fillId="2" borderId="22" xfId="4" applyFont="1" applyFill="1" applyBorder="1" applyAlignment="1">
      <alignment vertical="center" wrapText="1"/>
    </xf>
    <xf numFmtId="0" fontId="7" fillId="2" borderId="17" xfId="4" applyFont="1" applyFill="1" applyBorder="1" applyAlignment="1">
      <alignment horizontal="center" vertical="center" wrapText="1"/>
    </xf>
    <xf numFmtId="0" fontId="8" fillId="2" borderId="17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vertical="center" wrapText="1"/>
    </xf>
    <xf numFmtId="0" fontId="7" fillId="2" borderId="17" xfId="4" applyFont="1" applyFill="1" applyBorder="1" applyAlignment="1">
      <alignment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vertical="center" wrapText="1"/>
    </xf>
    <xf numFmtId="0" fontId="8" fillId="0" borderId="23" xfId="4" applyFont="1" applyFill="1" applyBorder="1" applyAlignment="1">
      <alignment vertical="center" wrapText="1"/>
    </xf>
    <xf numFmtId="0" fontId="7" fillId="2" borderId="23" xfId="4" applyFont="1" applyFill="1" applyBorder="1" applyAlignment="1">
      <alignment vertical="center" wrapText="1"/>
    </xf>
    <xf numFmtId="0" fontId="8" fillId="0" borderId="4" xfId="4" applyFont="1" applyFill="1" applyBorder="1" applyAlignment="1">
      <alignment vertical="center" wrapText="1"/>
    </xf>
    <xf numFmtId="0" fontId="7" fillId="2" borderId="24" xfId="4" applyFont="1" applyFill="1" applyBorder="1" applyAlignment="1">
      <alignment horizontal="center" vertical="center" wrapText="1"/>
    </xf>
    <xf numFmtId="0" fontId="8" fillId="2" borderId="24" xfId="4" applyFont="1" applyFill="1" applyBorder="1" applyAlignment="1">
      <alignment vertical="center" wrapText="1"/>
    </xf>
    <xf numFmtId="0" fontId="8" fillId="0" borderId="24" xfId="4" applyFont="1" applyFill="1" applyBorder="1" applyAlignment="1">
      <alignment vertical="center" wrapText="1"/>
    </xf>
    <xf numFmtId="0" fontId="7" fillId="2" borderId="24" xfId="4" applyFont="1" applyFill="1" applyBorder="1" applyAlignment="1">
      <alignment vertical="center" wrapText="1"/>
    </xf>
    <xf numFmtId="178" fontId="7" fillId="2" borderId="22" xfId="4" applyNumberFormat="1" applyFont="1" applyFill="1" applyBorder="1" applyAlignment="1">
      <alignment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horizontal="center" vertical="center" wrapText="1"/>
    </xf>
    <xf numFmtId="177" fontId="7" fillId="2" borderId="2" xfId="4" applyNumberFormat="1" applyFont="1" applyFill="1" applyBorder="1" applyAlignment="1">
      <alignment vertical="center" wrapText="1"/>
    </xf>
    <xf numFmtId="0" fontId="7" fillId="2" borderId="2" xfId="4" applyFont="1" applyFill="1" applyBorder="1" applyAlignment="1">
      <alignment vertical="center" wrapText="1"/>
    </xf>
    <xf numFmtId="0" fontId="13" fillId="2" borderId="17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177" fontId="7" fillId="2" borderId="3" xfId="4" applyNumberFormat="1" applyFont="1" applyFill="1" applyBorder="1" applyAlignment="1">
      <alignment vertical="center" wrapText="1"/>
    </xf>
    <xf numFmtId="0" fontId="7" fillId="2" borderId="3" xfId="4" applyFont="1" applyFill="1" applyBorder="1" applyAlignment="1">
      <alignment vertical="center" wrapText="1"/>
    </xf>
    <xf numFmtId="0" fontId="7" fillId="2" borderId="4" xfId="4" applyFont="1" applyFill="1" applyBorder="1" applyAlignment="1">
      <alignment vertical="center" wrapText="1"/>
    </xf>
    <xf numFmtId="0" fontId="8" fillId="0" borderId="4" xfId="4" applyFont="1" applyFill="1" applyBorder="1" applyAlignment="1">
      <alignment vertical="center" shrinkToFit="1"/>
    </xf>
    <xf numFmtId="177" fontId="7" fillId="0" borderId="4" xfId="4" applyNumberFormat="1" applyFont="1" applyFill="1" applyBorder="1" applyAlignment="1">
      <alignment vertical="center" wrapText="1"/>
    </xf>
    <xf numFmtId="0" fontId="7" fillId="0" borderId="23" xfId="4" applyFont="1" applyFill="1" applyBorder="1" applyAlignment="1">
      <alignment vertical="center" wrapText="1"/>
    </xf>
    <xf numFmtId="0" fontId="7" fillId="0" borderId="17" xfId="4" applyFont="1" applyFill="1" applyBorder="1" applyAlignment="1">
      <alignment horizontal="center" vertical="center" wrapText="1"/>
    </xf>
    <xf numFmtId="177" fontId="7" fillId="0" borderId="17" xfId="4" applyNumberFormat="1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12" fillId="2" borderId="15" xfId="4" applyFont="1" applyFill="1" applyBorder="1" applyAlignment="1">
      <alignment vertical="center"/>
    </xf>
    <xf numFmtId="0" fontId="12" fillId="2" borderId="14" xfId="4" applyFont="1" applyFill="1" applyBorder="1" applyAlignment="1">
      <alignment vertical="center"/>
    </xf>
    <xf numFmtId="177" fontId="7" fillId="2" borderId="16" xfId="4" applyNumberFormat="1" applyFont="1" applyFill="1" applyBorder="1" applyAlignment="1">
      <alignment vertical="center" wrapText="1"/>
    </xf>
    <xf numFmtId="177" fontId="7" fillId="2" borderId="14" xfId="4" applyNumberFormat="1" applyFont="1" applyFill="1" applyBorder="1" applyAlignment="1">
      <alignment vertical="center" wrapText="1"/>
    </xf>
    <xf numFmtId="0" fontId="12" fillId="2" borderId="6" xfId="4" applyFont="1" applyFill="1" applyBorder="1" applyAlignment="1">
      <alignment vertical="center"/>
    </xf>
    <xf numFmtId="0" fontId="7" fillId="2" borderId="24" xfId="4" applyFont="1" applyFill="1" applyBorder="1" applyAlignment="1">
      <alignment horizontal="center" vertical="center" shrinkToFit="1"/>
    </xf>
    <xf numFmtId="0" fontId="7" fillId="2" borderId="18" xfId="4" applyFont="1" applyFill="1" applyBorder="1" applyAlignment="1">
      <alignment horizontal="center" vertical="center" wrapText="1"/>
    </xf>
    <xf numFmtId="0" fontId="7" fillId="2" borderId="17" xfId="4" applyFont="1" applyFill="1" applyBorder="1" applyAlignment="1">
      <alignment horizontal="center" vertical="center" shrinkToFit="1"/>
    </xf>
    <xf numFmtId="177" fontId="7" fillId="2" borderId="21" xfId="4" applyNumberFormat="1" applyFont="1" applyFill="1" applyBorder="1" applyAlignment="1">
      <alignment vertical="center" wrapText="1"/>
    </xf>
    <xf numFmtId="0" fontId="7" fillId="2" borderId="8" xfId="4" applyFont="1" applyFill="1" applyBorder="1" applyAlignment="1">
      <alignment horizontal="center" vertical="center" wrapText="1"/>
    </xf>
    <xf numFmtId="177" fontId="7" fillId="2" borderId="6" xfId="4" applyNumberFormat="1" applyFont="1" applyFill="1" applyBorder="1" applyAlignment="1">
      <alignment vertical="center" wrapText="1"/>
    </xf>
    <xf numFmtId="178" fontId="7" fillId="2" borderId="17" xfId="4" applyNumberFormat="1" applyFont="1" applyFill="1" applyBorder="1" applyAlignment="1">
      <alignment vertical="center" wrapText="1"/>
    </xf>
    <xf numFmtId="178" fontId="7" fillId="2" borderId="23" xfId="4" applyNumberFormat="1" applyFont="1" applyFill="1" applyBorder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177" fontId="7" fillId="0" borderId="3" xfId="4" applyNumberFormat="1" applyFont="1" applyFill="1" applyBorder="1" applyAlignment="1">
      <alignment vertical="center" wrapText="1"/>
    </xf>
    <xf numFmtId="0" fontId="7" fillId="2" borderId="11" xfId="4" applyFont="1" applyFill="1" applyBorder="1" applyAlignment="1">
      <alignment horizontal="center" vertical="center" shrinkToFit="1"/>
    </xf>
    <xf numFmtId="179" fontId="7" fillId="2" borderId="23" xfId="4" applyNumberFormat="1" applyFont="1" applyFill="1" applyBorder="1" applyAlignment="1">
      <alignment vertical="center" wrapText="1"/>
    </xf>
    <xf numFmtId="179" fontId="7" fillId="2" borderId="17" xfId="4" applyNumberFormat="1" applyFont="1" applyFill="1" applyBorder="1" applyAlignment="1">
      <alignment vertical="center" wrapText="1"/>
    </xf>
    <xf numFmtId="0" fontId="16" fillId="2" borderId="22" xfId="4" applyFont="1" applyFill="1" applyBorder="1" applyAlignment="1">
      <alignment horizontal="center" vertical="center" wrapText="1"/>
    </xf>
    <xf numFmtId="179" fontId="7" fillId="2" borderId="22" xfId="4" applyNumberFormat="1" applyFont="1" applyFill="1" applyBorder="1" applyAlignment="1">
      <alignment vertical="center" wrapText="1"/>
    </xf>
    <xf numFmtId="178" fontId="17" fillId="2" borderId="4" xfId="4" applyNumberFormat="1" applyFont="1" applyFill="1" applyBorder="1" applyAlignment="1">
      <alignment vertical="center" wrapText="1"/>
    </xf>
    <xf numFmtId="179" fontId="7" fillId="2" borderId="1" xfId="4" applyNumberFormat="1" applyFont="1" applyFill="1" applyBorder="1" applyAlignment="1">
      <alignment vertical="center" wrapText="1"/>
    </xf>
    <xf numFmtId="178" fontId="7" fillId="2" borderId="1" xfId="4" applyNumberFormat="1" applyFont="1" applyFill="1" applyBorder="1" applyAlignment="1">
      <alignment vertical="center" wrapText="1"/>
    </xf>
    <xf numFmtId="0" fontId="7" fillId="2" borderId="0" xfId="4" applyFont="1" applyFill="1" applyAlignment="1">
      <alignment vertical="center"/>
    </xf>
    <xf numFmtId="0" fontId="10" fillId="2" borderId="0" xfId="4" applyFont="1" applyFill="1" applyBorder="1" applyAlignment="1">
      <alignment horizontal="right" vertical="center" wrapText="1"/>
    </xf>
    <xf numFmtId="0" fontId="8" fillId="2" borderId="11" xfId="4" applyFont="1" applyFill="1" applyBorder="1" applyAlignment="1">
      <alignment horizontal="left" vertical="center" wrapText="1"/>
    </xf>
    <xf numFmtId="0" fontId="8" fillId="2" borderId="11" xfId="4" applyFont="1" applyFill="1" applyBorder="1" applyAlignment="1">
      <alignment vertical="center" shrinkToFit="1"/>
    </xf>
    <xf numFmtId="0" fontId="7" fillId="2" borderId="11" xfId="4" applyFont="1" applyFill="1" applyBorder="1" applyAlignment="1">
      <alignment horizontal="center" vertical="center"/>
    </xf>
    <xf numFmtId="179" fontId="7" fillId="2" borderId="11" xfId="4" applyNumberFormat="1" applyFont="1" applyFill="1" applyBorder="1" applyAlignment="1">
      <alignment vertical="center" wrapText="1"/>
    </xf>
    <xf numFmtId="177" fontId="7" fillId="2" borderId="11" xfId="1" applyNumberFormat="1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 shrinkToFit="1"/>
    </xf>
    <xf numFmtId="0" fontId="8" fillId="2" borderId="22" xfId="4" applyFont="1" applyFill="1" applyBorder="1" applyAlignment="1">
      <alignment horizontal="left" vertical="center" wrapText="1"/>
    </xf>
    <xf numFmtId="0" fontId="8" fillId="2" borderId="22" xfId="4" applyFont="1" applyFill="1" applyBorder="1" applyAlignment="1">
      <alignment vertical="center" shrinkToFit="1"/>
    </xf>
    <xf numFmtId="0" fontId="7" fillId="2" borderId="22" xfId="4" applyFont="1" applyFill="1" applyBorder="1" applyAlignment="1">
      <alignment horizontal="center" vertical="center"/>
    </xf>
    <xf numFmtId="177" fontId="7" fillId="2" borderId="22" xfId="1" applyNumberFormat="1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 shrinkToFit="1"/>
    </xf>
    <xf numFmtId="0" fontId="8" fillId="2" borderId="17" xfId="4" applyFont="1" applyFill="1" applyBorder="1" applyAlignment="1">
      <alignment horizontal="left" vertical="center" wrapText="1"/>
    </xf>
    <xf numFmtId="0" fontId="8" fillId="2" borderId="17" xfId="4" applyFont="1" applyFill="1" applyBorder="1" applyAlignment="1">
      <alignment vertical="center" shrinkToFit="1"/>
    </xf>
    <xf numFmtId="177" fontId="7" fillId="2" borderId="17" xfId="1" applyNumberFormat="1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 shrinkToFit="1"/>
    </xf>
    <xf numFmtId="0" fontId="8" fillId="2" borderId="23" xfId="4" applyFont="1" applyFill="1" applyBorder="1" applyAlignment="1">
      <alignment horizontal="left" vertical="center" wrapText="1"/>
    </xf>
    <xf numFmtId="0" fontId="8" fillId="2" borderId="23" xfId="4" applyFont="1" applyFill="1" applyBorder="1" applyAlignment="1">
      <alignment vertical="center" shrinkToFit="1"/>
    </xf>
    <xf numFmtId="0" fontId="7" fillId="2" borderId="23" xfId="4" applyFont="1" applyFill="1" applyBorder="1" applyAlignment="1">
      <alignment horizontal="center" vertical="center"/>
    </xf>
    <xf numFmtId="177" fontId="7" fillId="2" borderId="23" xfId="1" applyNumberFormat="1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 shrinkToFit="1"/>
    </xf>
    <xf numFmtId="57" fontId="7" fillId="2" borderId="17" xfId="4" applyNumberFormat="1" applyFont="1" applyFill="1" applyBorder="1" applyAlignment="1">
      <alignment vertical="center" shrinkToFit="1"/>
    </xf>
    <xf numFmtId="0" fontId="8" fillId="0" borderId="23" xfId="4" applyFont="1" applyFill="1" applyBorder="1" applyAlignment="1">
      <alignment vertical="center" shrinkToFit="1"/>
    </xf>
    <xf numFmtId="177" fontId="7" fillId="2" borderId="17" xfId="1" applyNumberFormat="1" applyFont="1" applyFill="1" applyBorder="1" applyAlignment="1">
      <alignment vertical="center" wrapText="1"/>
    </xf>
    <xf numFmtId="177" fontId="7" fillId="2" borderId="4" xfId="1" applyNumberFormat="1" applyFont="1" applyFill="1" applyBorder="1" applyAlignment="1">
      <alignment horizontal="center" vertical="center"/>
    </xf>
    <xf numFmtId="0" fontId="16" fillId="2" borderId="17" xfId="4" applyFont="1" applyFill="1" applyBorder="1" applyAlignment="1">
      <alignment horizontal="center" vertical="center"/>
    </xf>
    <xf numFmtId="180" fontId="7" fillId="2" borderId="22" xfId="4" applyNumberFormat="1" applyFont="1" applyFill="1" applyBorder="1" applyAlignment="1">
      <alignment vertic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vertical="center" shrinkToFit="1"/>
    </xf>
    <xf numFmtId="0" fontId="7" fillId="2" borderId="3" xfId="4" applyFont="1" applyFill="1" applyBorder="1" applyAlignment="1">
      <alignment horizontal="center" vertical="center"/>
    </xf>
    <xf numFmtId="179" fontId="7" fillId="2" borderId="3" xfId="4" applyNumberFormat="1" applyFont="1" applyFill="1" applyBorder="1" applyAlignment="1">
      <alignment vertical="center" wrapText="1"/>
    </xf>
    <xf numFmtId="177" fontId="7" fillId="2" borderId="3" xfId="1" applyNumberFormat="1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vertical="center"/>
    </xf>
    <xf numFmtId="0" fontId="12" fillId="2" borderId="21" xfId="4" applyFont="1" applyFill="1" applyBorder="1" applyAlignment="1">
      <alignment vertical="center"/>
    </xf>
    <xf numFmtId="179" fontId="7" fillId="2" borderId="16" xfId="4" applyNumberFormat="1" applyFont="1" applyFill="1" applyBorder="1" applyAlignment="1">
      <alignment vertical="center" wrapText="1"/>
    </xf>
    <xf numFmtId="177" fontId="7" fillId="2" borderId="8" xfId="4" applyNumberFormat="1" applyFont="1" applyFill="1" applyBorder="1" applyAlignment="1">
      <alignment vertical="center" wrapText="1"/>
    </xf>
    <xf numFmtId="0" fontId="7" fillId="2" borderId="4" xfId="4" applyFont="1" applyFill="1" applyBorder="1" applyAlignment="1">
      <alignment horizontal="distributed" vertical="center" justifyLastLine="1"/>
    </xf>
    <xf numFmtId="179" fontId="7" fillId="2" borderId="4" xfId="4" applyNumberFormat="1" applyFont="1" applyFill="1" applyBorder="1" applyAlignment="1">
      <alignment vertical="center" shrinkToFit="1"/>
    </xf>
    <xf numFmtId="179" fontId="7" fillId="2" borderId="4" xfId="4" applyNumberFormat="1" applyFont="1" applyFill="1" applyBorder="1" applyAlignment="1">
      <alignment vertical="center" wrapText="1" shrinkToFi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vertical="center" shrinkToFit="1"/>
    </xf>
    <xf numFmtId="0" fontId="7" fillId="2" borderId="1" xfId="4" applyFont="1" applyFill="1" applyBorder="1" applyAlignment="1">
      <alignment horizontal="center" vertical="center" shrinkToFit="1"/>
    </xf>
    <xf numFmtId="177" fontId="7" fillId="2" borderId="0" xfId="1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 shrinkToFit="1"/>
    </xf>
    <xf numFmtId="0" fontId="8" fillId="0" borderId="17" xfId="4" applyFont="1" applyFill="1" applyBorder="1" applyAlignment="1">
      <alignment vertical="center" shrinkToFit="1"/>
    </xf>
    <xf numFmtId="0" fontId="7" fillId="2" borderId="31" xfId="4" applyFont="1" applyFill="1" applyBorder="1" applyAlignment="1">
      <alignment horizontal="center" vertical="center" shrinkToFit="1"/>
    </xf>
    <xf numFmtId="0" fontId="7" fillId="2" borderId="20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/>
    </xf>
    <xf numFmtId="0" fontId="7" fillId="2" borderId="32" xfId="4" applyFont="1" applyFill="1" applyBorder="1" applyAlignment="1">
      <alignment horizontal="right" vertical="center"/>
    </xf>
    <xf numFmtId="0" fontId="7" fillId="2" borderId="10" xfId="4" applyFont="1" applyFill="1" applyBorder="1" applyAlignment="1">
      <alignment horizontal="left" vertical="center"/>
    </xf>
    <xf numFmtId="177" fontId="7" fillId="2" borderId="8" xfId="1" applyNumberFormat="1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right" vertical="center"/>
    </xf>
    <xf numFmtId="0" fontId="7" fillId="2" borderId="20" xfId="4" applyFont="1" applyFill="1" applyBorder="1" applyAlignment="1">
      <alignment horizontal="left" vertical="center"/>
    </xf>
    <xf numFmtId="177" fontId="7" fillId="2" borderId="0" xfId="1" applyNumberFormat="1" applyFont="1" applyFill="1" applyBorder="1" applyAlignment="1">
      <alignment vertical="center" wrapText="1"/>
    </xf>
    <xf numFmtId="0" fontId="7" fillId="2" borderId="16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7" fillId="2" borderId="27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vertical="center" wrapText="1"/>
    </xf>
    <xf numFmtId="0" fontId="7" fillId="2" borderId="28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vertical="center" wrapText="1"/>
    </xf>
    <xf numFmtId="0" fontId="7" fillId="2" borderId="25" xfId="4" applyFont="1" applyFill="1" applyBorder="1" applyAlignment="1">
      <alignment horizontal="left" vertical="center"/>
    </xf>
    <xf numFmtId="0" fontId="7" fillId="2" borderId="29" xfId="4" applyFont="1" applyFill="1" applyBorder="1" applyAlignment="1">
      <alignment horizontal="center" vertical="center" wrapText="1"/>
    </xf>
    <xf numFmtId="0" fontId="8" fillId="2" borderId="30" xfId="4" applyFont="1" applyFill="1" applyBorder="1" applyAlignment="1">
      <alignment vertical="center" wrapText="1"/>
    </xf>
    <xf numFmtId="0" fontId="8" fillId="2" borderId="31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vertical="center" wrapText="1"/>
    </xf>
    <xf numFmtId="0" fontId="7" fillId="2" borderId="18" xfId="4" applyFont="1" applyFill="1" applyBorder="1" applyAlignment="1">
      <alignment vertical="center" wrapText="1"/>
    </xf>
    <xf numFmtId="0" fontId="12" fillId="2" borderId="0" xfId="4" applyFont="1" applyFill="1" applyBorder="1" applyAlignment="1">
      <alignment vertical="top" wrapText="1"/>
    </xf>
    <xf numFmtId="0" fontId="12" fillId="2" borderId="0" xfId="4" applyFont="1" applyFill="1" applyBorder="1" applyAlignment="1">
      <alignment vertical="top"/>
    </xf>
    <xf numFmtId="0" fontId="12" fillId="2" borderId="20" xfId="4" applyFont="1" applyFill="1" applyBorder="1" applyAlignment="1">
      <alignment vertical="top"/>
    </xf>
    <xf numFmtId="0" fontId="7" fillId="2" borderId="9" xfId="4" applyFont="1" applyFill="1" applyBorder="1" applyAlignment="1">
      <alignment horizontal="left" vertical="center"/>
    </xf>
    <xf numFmtId="0" fontId="12" fillId="2" borderId="32" xfId="4" applyFont="1" applyFill="1" applyBorder="1" applyAlignment="1">
      <alignment horizontal="right" vertical="center"/>
    </xf>
    <xf numFmtId="0" fontId="7" fillId="2" borderId="32" xfId="4" applyFont="1" applyFill="1" applyBorder="1" applyAlignment="1">
      <alignment horizontal="left" vertical="center"/>
    </xf>
    <xf numFmtId="0" fontId="7" fillId="2" borderId="10" xfId="4" applyFont="1" applyFill="1" applyBorder="1" applyAlignment="1">
      <alignment horizontal="right" vertical="center"/>
    </xf>
    <xf numFmtId="177" fontId="7" fillId="2" borderId="1" xfId="4" applyNumberFormat="1" applyFont="1" applyFill="1" applyBorder="1" applyAlignment="1">
      <alignment vertical="center" wrapText="1"/>
    </xf>
    <xf numFmtId="0" fontId="12" fillId="2" borderId="29" xfId="4" applyFont="1" applyFill="1" applyBorder="1" applyAlignment="1">
      <alignment horizontal="right" vertical="center"/>
    </xf>
    <xf numFmtId="0" fontId="7" fillId="2" borderId="29" xfId="4" applyFont="1" applyFill="1" applyBorder="1" applyAlignment="1">
      <alignment horizontal="left" vertical="center"/>
    </xf>
    <xf numFmtId="0" fontId="7" fillId="2" borderId="30" xfId="4" applyFont="1" applyFill="1" applyBorder="1" applyAlignment="1">
      <alignment horizontal="right" vertical="center"/>
    </xf>
    <xf numFmtId="0" fontId="12" fillId="2" borderId="28" xfId="4" applyFont="1" applyFill="1" applyBorder="1" applyAlignment="1">
      <alignment horizontal="right" vertical="center"/>
    </xf>
    <xf numFmtId="0" fontId="7" fillId="2" borderId="27" xfId="4" applyFont="1" applyFill="1" applyBorder="1" applyAlignment="1">
      <alignment horizontal="right" vertical="center"/>
    </xf>
    <xf numFmtId="0" fontId="7" fillId="2" borderId="31" xfId="4" applyFont="1" applyFill="1" applyBorder="1" applyAlignment="1">
      <alignment horizontal="right" vertical="center"/>
    </xf>
    <xf numFmtId="0" fontId="7" fillId="2" borderId="16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right" vertical="center"/>
    </xf>
    <xf numFmtId="0" fontId="12" fillId="2" borderId="0" xfId="4" applyFont="1" applyFill="1" applyBorder="1" applyAlignment="1">
      <alignment horizontal="left" vertical="top"/>
    </xf>
    <xf numFmtId="0" fontId="12" fillId="2" borderId="8" xfId="4" applyFont="1" applyFill="1" applyBorder="1" applyAlignment="1">
      <alignment horizontal="right" vertical="center"/>
    </xf>
    <xf numFmtId="179" fontId="7" fillId="2" borderId="8" xfId="4" applyNumberFormat="1" applyFont="1" applyFill="1" applyBorder="1" applyAlignment="1">
      <alignment vertical="center" wrapText="1"/>
    </xf>
    <xf numFmtId="179" fontId="7" fillId="2" borderId="4" xfId="4" applyNumberFormat="1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vertical="center" shrinkToFit="1"/>
    </xf>
    <xf numFmtId="178" fontId="7" fillId="2" borderId="4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shrinkToFit="1"/>
    </xf>
    <xf numFmtId="0" fontId="8" fillId="2" borderId="24" xfId="4" applyFont="1" applyFill="1" applyBorder="1" applyAlignment="1">
      <alignment vertical="center" shrinkToFit="1"/>
    </xf>
    <xf numFmtId="179" fontId="7" fillId="2" borderId="24" xfId="4" applyNumberFormat="1" applyFont="1" applyFill="1" applyBorder="1" applyAlignment="1">
      <alignment vertical="center" wrapText="1"/>
    </xf>
    <xf numFmtId="178" fontId="7" fillId="2" borderId="1" xfId="4" applyNumberFormat="1" applyFont="1" applyFill="1" applyBorder="1" applyAlignment="1">
      <alignment horizontal="center" vertical="center" wrapText="1"/>
    </xf>
    <xf numFmtId="0" fontId="7" fillId="2" borderId="18" xfId="4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shrinkToFit="1"/>
    </xf>
    <xf numFmtId="0" fontId="7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shrinkToFit="1"/>
    </xf>
    <xf numFmtId="0" fontId="8" fillId="2" borderId="0" xfId="4" applyFont="1" applyFill="1" applyBorder="1" applyAlignment="1">
      <alignment vertical="center" shrinkToFit="1"/>
    </xf>
    <xf numFmtId="178" fontId="7" fillId="2" borderId="21" xfId="4" applyNumberFormat="1" applyFont="1" applyFill="1" applyBorder="1" applyAlignment="1">
      <alignment horizontal="center" vertical="center" wrapText="1"/>
    </xf>
    <xf numFmtId="178" fontId="7" fillId="2" borderId="8" xfId="4" applyNumberFormat="1" applyFont="1" applyFill="1" applyBorder="1" applyAlignment="1">
      <alignment horizontal="center" vertical="center" shrinkToFit="1"/>
    </xf>
    <xf numFmtId="0" fontId="7" fillId="2" borderId="8" xfId="4" applyFont="1" applyFill="1" applyBorder="1" applyAlignment="1">
      <alignment vertical="center" shrinkToFit="1"/>
    </xf>
    <xf numFmtId="179" fontId="7" fillId="2" borderId="6" xfId="4" applyNumberFormat="1" applyFont="1" applyFill="1" applyBorder="1" applyAlignment="1">
      <alignment vertical="center" wrapText="1"/>
    </xf>
    <xf numFmtId="177" fontId="8" fillId="0" borderId="0" xfId="1" applyNumberFormat="1" applyFont="1" applyFill="1" applyAlignment="1">
      <alignment vertical="center" wrapText="1"/>
    </xf>
    <xf numFmtId="177" fontId="7" fillId="2" borderId="11" xfId="1" applyNumberFormat="1" applyFont="1" applyFill="1" applyBorder="1" applyAlignment="1">
      <alignment vertical="center" wrapText="1"/>
    </xf>
    <xf numFmtId="177" fontId="7" fillId="2" borderId="22" xfId="1" applyNumberFormat="1" applyFont="1" applyFill="1" applyBorder="1" applyAlignment="1">
      <alignment vertical="center" wrapText="1"/>
    </xf>
    <xf numFmtId="177" fontId="7" fillId="2" borderId="23" xfId="1" applyNumberFormat="1" applyFont="1" applyFill="1" applyBorder="1" applyAlignment="1">
      <alignment vertical="center" wrapText="1"/>
    </xf>
    <xf numFmtId="179" fontId="7" fillId="2" borderId="17" xfId="1" applyNumberFormat="1" applyFont="1" applyFill="1" applyBorder="1" applyAlignment="1">
      <alignment vertical="center" wrapText="1"/>
    </xf>
    <xf numFmtId="177" fontId="7" fillId="2" borderId="3" xfId="1" applyNumberFormat="1" applyFont="1" applyFill="1" applyBorder="1" applyAlignment="1">
      <alignment vertical="center" wrapText="1"/>
    </xf>
    <xf numFmtId="0" fontId="8" fillId="2" borderId="17" xfId="9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vertical="center" wrapText="1"/>
    </xf>
    <xf numFmtId="177" fontId="7" fillId="2" borderId="1" xfId="1" applyNumberFormat="1" applyFont="1" applyFill="1" applyBorder="1" applyAlignment="1">
      <alignment horizontal="center" vertical="center"/>
    </xf>
    <xf numFmtId="0" fontId="10" fillId="2" borderId="0" xfId="4" applyFont="1" applyFill="1" applyAlignment="1">
      <alignment vertical="center"/>
    </xf>
    <xf numFmtId="179" fontId="7" fillId="2" borderId="1" xfId="4" applyNumberFormat="1" applyFont="1" applyFill="1" applyBorder="1" applyAlignment="1">
      <alignment vertical="center" wrapText="1" shrinkToFit="1"/>
    </xf>
    <xf numFmtId="179" fontId="7" fillId="2" borderId="17" xfId="4" applyNumberFormat="1" applyFont="1" applyFill="1" applyBorder="1" applyAlignment="1">
      <alignment vertical="center" wrapText="1" shrinkToFit="1"/>
    </xf>
    <xf numFmtId="177" fontId="7" fillId="2" borderId="1" xfId="4" applyNumberFormat="1" applyFont="1" applyFill="1" applyBorder="1" applyAlignment="1">
      <alignment horizontal="center" vertical="center" shrinkToFit="1"/>
    </xf>
    <xf numFmtId="177" fontId="7" fillId="2" borderId="17" xfId="4" applyNumberFormat="1" applyFont="1" applyFill="1" applyBorder="1" applyAlignment="1">
      <alignment horizontal="center" vertical="center" shrinkToFit="1"/>
    </xf>
    <xf numFmtId="49" fontId="10" fillId="2" borderId="0" xfId="4" applyNumberFormat="1" applyFont="1" applyFill="1" applyBorder="1" applyAlignment="1">
      <alignment vertical="center"/>
    </xf>
    <xf numFmtId="0" fontId="7" fillId="2" borderId="17" xfId="4" applyFont="1" applyFill="1" applyBorder="1" applyAlignment="1">
      <alignment horizontal="right" vertical="center" wrapText="1"/>
    </xf>
    <xf numFmtId="177" fontId="8" fillId="2" borderId="0" xfId="4" applyNumberFormat="1" applyFont="1" applyFill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180" fontId="8" fillId="2" borderId="3" xfId="3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 shrinkToFit="1"/>
    </xf>
    <xf numFmtId="177" fontId="8" fillId="2" borderId="3" xfId="3" applyNumberFormat="1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left" vertical="center" shrinkToFit="1"/>
    </xf>
    <xf numFmtId="0" fontId="7" fillId="2" borderId="11" xfId="4" applyFont="1" applyFill="1" applyBorder="1" applyAlignment="1">
      <alignment horizontal="right" vertical="center" wrapText="1"/>
    </xf>
    <xf numFmtId="0" fontId="8" fillId="2" borderId="11" xfId="4" applyFont="1" applyFill="1" applyBorder="1" applyAlignment="1">
      <alignment horizontal="center" vertical="center" wrapText="1"/>
    </xf>
    <xf numFmtId="0" fontId="8" fillId="2" borderId="11" xfId="4" applyFont="1" applyFill="1" applyBorder="1" applyAlignment="1">
      <alignment horizontal="center" vertical="center" shrinkToFit="1"/>
    </xf>
    <xf numFmtId="0" fontId="8" fillId="2" borderId="24" xfId="4" applyFont="1" applyFill="1" applyBorder="1" applyAlignment="1">
      <alignment horizontal="center" vertical="center"/>
    </xf>
    <xf numFmtId="0" fontId="8" fillId="2" borderId="22" xfId="4" applyFont="1" applyFill="1" applyBorder="1" applyAlignment="1">
      <alignment horizontal="center" vertical="center"/>
    </xf>
    <xf numFmtId="0" fontId="8" fillId="2" borderId="22" xfId="4" applyFont="1" applyFill="1" applyBorder="1" applyAlignment="1">
      <alignment horizontal="left" vertical="center" shrinkToFit="1"/>
    </xf>
    <xf numFmtId="0" fontId="7" fillId="2" borderId="22" xfId="4" applyFont="1" applyFill="1" applyBorder="1" applyAlignment="1">
      <alignment horizontal="right" vertical="center" wrapText="1"/>
    </xf>
    <xf numFmtId="182" fontId="7" fillId="2" borderId="22" xfId="4" applyNumberFormat="1" applyFont="1" applyFill="1" applyBorder="1" applyAlignment="1">
      <alignment vertical="center" wrapText="1"/>
    </xf>
    <xf numFmtId="0" fontId="8" fillId="2" borderId="22" xfId="4" applyFont="1" applyFill="1" applyBorder="1" applyAlignment="1">
      <alignment horizontal="center" vertical="center" wrapText="1"/>
    </xf>
    <xf numFmtId="0" fontId="8" fillId="2" borderId="22" xfId="4" applyFont="1" applyFill="1" applyBorder="1" applyAlignment="1">
      <alignment horizontal="center" vertical="center" shrinkToFit="1"/>
    </xf>
    <xf numFmtId="0" fontId="8" fillId="2" borderId="17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left" vertical="center" shrinkToFit="1"/>
    </xf>
    <xf numFmtId="0" fontId="7" fillId="2" borderId="3" xfId="4" applyFont="1" applyFill="1" applyBorder="1" applyAlignment="1">
      <alignment horizontal="right" vertical="center" wrapText="1"/>
    </xf>
    <xf numFmtId="0" fontId="8" fillId="2" borderId="3" xfId="4" applyFont="1" applyFill="1" applyBorder="1" applyAlignment="1">
      <alignment horizontal="center" vertical="center" shrinkToFit="1"/>
    </xf>
    <xf numFmtId="0" fontId="8" fillId="2" borderId="23" xfId="4" applyFont="1" applyFill="1" applyBorder="1" applyAlignment="1">
      <alignment horizontal="center" vertical="center"/>
    </xf>
    <xf numFmtId="0" fontId="8" fillId="2" borderId="23" xfId="4" applyFont="1" applyFill="1" applyBorder="1" applyAlignment="1">
      <alignment horizontal="left" vertical="center" shrinkToFit="1"/>
    </xf>
    <xf numFmtId="0" fontId="7" fillId="2" borderId="23" xfId="4" applyFont="1" applyFill="1" applyBorder="1" applyAlignment="1">
      <alignment horizontal="right" vertical="center" wrapText="1"/>
    </xf>
    <xf numFmtId="1" fontId="7" fillId="2" borderId="23" xfId="4" applyNumberFormat="1" applyFont="1" applyFill="1" applyBorder="1" applyAlignment="1">
      <alignment vertical="center" wrapText="1"/>
    </xf>
    <xf numFmtId="0" fontId="13" fillId="2" borderId="23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horizontal="center" vertical="center" shrinkToFit="1"/>
    </xf>
    <xf numFmtId="0" fontId="8" fillId="2" borderId="17" xfId="4" applyFont="1" applyFill="1" applyBorder="1" applyAlignment="1">
      <alignment horizontal="left" vertical="center" shrinkToFit="1"/>
    </xf>
    <xf numFmtId="0" fontId="12" fillId="2" borderId="17" xfId="4" applyFont="1" applyFill="1" applyBorder="1" applyAlignment="1">
      <alignment vertical="center" wrapText="1"/>
    </xf>
    <xf numFmtId="0" fontId="8" fillId="2" borderId="17" xfId="4" applyFont="1" applyFill="1" applyBorder="1" applyAlignment="1">
      <alignment horizontal="center" vertical="center" wrapText="1"/>
    </xf>
    <xf numFmtId="0" fontId="8" fillId="2" borderId="17" xfId="4" applyFont="1" applyFill="1" applyBorder="1" applyAlignment="1">
      <alignment horizontal="center" vertical="center" shrinkToFit="1"/>
    </xf>
    <xf numFmtId="0" fontId="8" fillId="2" borderId="4" xfId="4" applyFont="1" applyFill="1" applyBorder="1" applyAlignment="1">
      <alignment horizontal="left" vertical="center" shrinkToFit="1"/>
    </xf>
    <xf numFmtId="0" fontId="7" fillId="2" borderId="4" xfId="4" applyFont="1" applyFill="1" applyBorder="1" applyAlignment="1">
      <alignment horizontal="right" vertical="center" wrapText="1"/>
    </xf>
    <xf numFmtId="0" fontId="12" fillId="2" borderId="4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2" fillId="2" borderId="23" xfId="4" applyFont="1" applyFill="1" applyBorder="1" applyAlignment="1">
      <alignment vertical="center" wrapText="1"/>
    </xf>
    <xf numFmtId="0" fontId="8" fillId="2" borderId="23" xfId="4" applyFont="1" applyFill="1" applyBorder="1" applyAlignment="1">
      <alignment horizontal="center" vertical="center" wrapText="1"/>
    </xf>
    <xf numFmtId="0" fontId="12" fillId="2" borderId="22" xfId="4" applyFont="1" applyFill="1" applyBorder="1" applyAlignment="1">
      <alignment vertical="center" wrapText="1"/>
    </xf>
    <xf numFmtId="177" fontId="10" fillId="2" borderId="4" xfId="1" applyNumberFormat="1" applyFont="1" applyFill="1" applyBorder="1" applyAlignment="1">
      <alignment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vertical="center" shrinkToFit="1"/>
    </xf>
    <xf numFmtId="0" fontId="7" fillId="2" borderId="2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right" vertical="center" wrapText="1"/>
    </xf>
    <xf numFmtId="0" fontId="8" fillId="2" borderId="2" xfId="4" applyFont="1" applyFill="1" applyBorder="1" applyAlignment="1">
      <alignment horizontal="center" vertical="center" shrinkToFit="1"/>
    </xf>
    <xf numFmtId="0" fontId="12" fillId="2" borderId="4" xfId="4" applyFont="1" applyFill="1" applyBorder="1" applyAlignment="1">
      <alignment horizontal="center" vertical="center" wrapText="1" shrinkToFit="1"/>
    </xf>
    <xf numFmtId="0" fontId="12" fillId="2" borderId="11" xfId="4" applyFont="1" applyFill="1" applyBorder="1" applyAlignment="1">
      <alignment vertical="center" wrapText="1"/>
    </xf>
    <xf numFmtId="0" fontId="8" fillId="2" borderId="24" xfId="4" applyFont="1" applyFill="1" applyBorder="1" applyAlignment="1">
      <alignment horizontal="left" vertical="center" shrinkToFit="1"/>
    </xf>
    <xf numFmtId="0" fontId="7" fillId="2" borderId="24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right" vertical="center" wrapText="1"/>
    </xf>
    <xf numFmtId="0" fontId="12" fillId="2" borderId="24" xfId="4" applyFont="1" applyFill="1" applyBorder="1" applyAlignment="1">
      <alignment vertical="center" wrapText="1"/>
    </xf>
    <xf numFmtId="177" fontId="7" fillId="2" borderId="24" xfId="1" applyNumberFormat="1" applyFont="1" applyFill="1" applyBorder="1" applyAlignment="1">
      <alignment vertical="center" wrapText="1"/>
    </xf>
    <xf numFmtId="0" fontId="8" fillId="2" borderId="24" xfId="4" applyFont="1" applyFill="1" applyBorder="1" applyAlignment="1">
      <alignment horizontal="center" vertical="center" wrapText="1"/>
    </xf>
    <xf numFmtId="0" fontId="8" fillId="2" borderId="24" xfId="4" applyFont="1" applyFill="1" applyBorder="1" applyAlignment="1">
      <alignment horizontal="center" vertical="center" shrinkToFit="1"/>
    </xf>
    <xf numFmtId="0" fontId="18" fillId="2" borderId="17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top"/>
    </xf>
    <xf numFmtId="0" fontId="9" fillId="2" borderId="12" xfId="4" applyFont="1" applyFill="1" applyBorder="1" applyAlignment="1">
      <alignment vertical="center" wrapText="1"/>
    </xf>
    <xf numFmtId="0" fontId="12" fillId="2" borderId="27" xfId="4" applyFont="1" applyFill="1" applyBorder="1" applyAlignment="1">
      <alignment vertical="top"/>
    </xf>
    <xf numFmtId="0" fontId="7" fillId="2" borderId="27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vertical="center"/>
    </xf>
    <xf numFmtId="0" fontId="12" fillId="2" borderId="21" xfId="4" applyFont="1" applyFill="1" applyBorder="1" applyAlignment="1">
      <alignment horizontal="center" vertical="center"/>
    </xf>
    <xf numFmtId="0" fontId="9" fillId="2" borderId="25" xfId="4" applyFont="1" applyFill="1" applyBorder="1" applyAlignment="1">
      <alignment vertical="center" wrapText="1"/>
    </xf>
    <xf numFmtId="0" fontId="12" fillId="2" borderId="29" xfId="4" applyFont="1" applyFill="1" applyBorder="1" applyAlignment="1">
      <alignment vertical="top"/>
    </xf>
    <xf numFmtId="0" fontId="7" fillId="2" borderId="29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9" fillId="2" borderId="26" xfId="4" applyFont="1" applyFill="1" applyBorder="1" applyAlignment="1">
      <alignment vertical="center" wrapText="1"/>
    </xf>
    <xf numFmtId="0" fontId="12" fillId="2" borderId="28" xfId="4" applyFont="1" applyFill="1" applyBorder="1" applyAlignment="1">
      <alignment vertical="top"/>
    </xf>
    <xf numFmtId="0" fontId="7" fillId="2" borderId="28" xfId="4" applyFont="1" applyFill="1" applyBorder="1" applyAlignment="1">
      <alignment horizontal="center" vertical="center"/>
    </xf>
    <xf numFmtId="177" fontId="7" fillId="2" borderId="3" xfId="4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/>
    </xf>
    <xf numFmtId="177" fontId="7" fillId="2" borderId="0" xfId="4" applyNumberFormat="1" applyFont="1" applyFill="1" applyBorder="1" applyAlignment="1">
      <alignment horizontal="right" vertical="center" wrapText="1"/>
    </xf>
    <xf numFmtId="0" fontId="9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top"/>
    </xf>
    <xf numFmtId="0" fontId="9" fillId="2" borderId="15" xfId="4" applyFont="1" applyFill="1" applyBorder="1" applyAlignment="1">
      <alignment horizontal="center" vertical="center" shrinkToFit="1"/>
    </xf>
    <xf numFmtId="177" fontId="9" fillId="2" borderId="15" xfId="4" applyNumberFormat="1" applyFont="1" applyFill="1" applyBorder="1" applyAlignment="1">
      <alignment horizontal="center" vertical="center" shrinkToFit="1"/>
    </xf>
    <xf numFmtId="177" fontId="8" fillId="2" borderId="4" xfId="4" applyNumberFormat="1" applyFont="1" applyFill="1" applyBorder="1" applyAlignment="1">
      <alignment horizontal="center" vertical="center" wrapText="1"/>
    </xf>
    <xf numFmtId="0" fontId="11" fillId="2" borderId="15" xfId="4" applyFont="1" applyFill="1" applyBorder="1" applyAlignment="1">
      <alignment horizontal="distributed" vertical="center" justifyLastLine="1" shrinkToFit="1"/>
    </xf>
    <xf numFmtId="177" fontId="7" fillId="2" borderId="6" xfId="4" applyNumberFormat="1" applyFont="1" applyFill="1" applyBorder="1" applyAlignment="1">
      <alignment vertical="center" shrinkToFit="1"/>
    </xf>
    <xf numFmtId="177" fontId="7" fillId="2" borderId="21" xfId="4" applyNumberFormat="1" applyFont="1" applyFill="1" applyBorder="1" applyAlignment="1">
      <alignment horizontal="right" vertical="center" wrapText="1" shrinkToFit="1"/>
    </xf>
    <xf numFmtId="177" fontId="7" fillId="2" borderId="1" xfId="4" applyNumberFormat="1" applyFont="1" applyFill="1" applyBorder="1" applyAlignment="1">
      <alignment horizontal="right" vertical="center" wrapText="1"/>
    </xf>
    <xf numFmtId="0" fontId="7" fillId="2" borderId="21" xfId="4" applyFont="1" applyFill="1" applyBorder="1" applyAlignment="1">
      <alignment horizontal="center" vertical="center" justifyLastLine="1" shrinkToFit="1"/>
    </xf>
    <xf numFmtId="0" fontId="7" fillId="2" borderId="1" xfId="4" applyFont="1" applyFill="1" applyBorder="1" applyAlignment="1">
      <alignment horizontal="center" vertical="center" justifyLastLine="1"/>
    </xf>
    <xf numFmtId="0" fontId="8" fillId="2" borderId="4" xfId="4" applyFont="1" applyFill="1" applyBorder="1" applyAlignment="1">
      <alignment horizontal="left" vertical="center"/>
    </xf>
    <xf numFmtId="0" fontId="7" fillId="2" borderId="21" xfId="4" applyFont="1" applyFill="1" applyBorder="1" applyAlignment="1">
      <alignment horizontal="center" vertical="center" wrapText="1"/>
    </xf>
    <xf numFmtId="177" fontId="7" fillId="2" borderId="9" xfId="4" applyNumberFormat="1" applyFont="1" applyFill="1" applyBorder="1" applyAlignment="1">
      <alignment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shrinkToFit="1"/>
    </xf>
    <xf numFmtId="177" fontId="7" fillId="2" borderId="26" xfId="4" applyNumberFormat="1" applyFont="1" applyFill="1" applyBorder="1" applyAlignment="1">
      <alignment horizontal="right" vertical="center" wrapText="1" shrinkToFit="1"/>
    </xf>
    <xf numFmtId="177" fontId="7" fillId="2" borderId="17" xfId="4" applyNumberFormat="1" applyFont="1" applyFill="1" applyBorder="1" applyAlignment="1">
      <alignment horizontal="right" vertical="center" wrapText="1"/>
    </xf>
    <xf numFmtId="0" fontId="7" fillId="2" borderId="26" xfId="4" applyFont="1" applyFill="1" applyBorder="1" applyAlignment="1">
      <alignment horizontal="center" vertical="center" justifyLastLine="1" shrinkToFit="1"/>
    </xf>
    <xf numFmtId="0" fontId="7" fillId="2" borderId="17" xfId="4" applyFont="1" applyFill="1" applyBorder="1" applyAlignment="1">
      <alignment horizontal="center" vertical="center" justifyLastLine="1"/>
    </xf>
    <xf numFmtId="0" fontId="7" fillId="2" borderId="1" xfId="4" applyFont="1" applyFill="1" applyBorder="1" applyAlignment="1">
      <alignment horizontal="right" vertical="center" wrapText="1"/>
    </xf>
    <xf numFmtId="0" fontId="8" fillId="2" borderId="17" xfId="4" applyFont="1" applyFill="1" applyBorder="1" applyAlignment="1">
      <alignment horizontal="left" vertical="center"/>
    </xf>
    <xf numFmtId="177" fontId="7" fillId="2" borderId="6" xfId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 wrapText="1"/>
    </xf>
    <xf numFmtId="177" fontId="7" fillId="2" borderId="0" xfId="1" applyNumberFormat="1" applyFont="1" applyFill="1" applyBorder="1" applyAlignment="1">
      <alignment vertical="center"/>
    </xf>
    <xf numFmtId="0" fontId="8" fillId="2" borderId="0" xfId="4" applyFont="1" applyFill="1" applyBorder="1" applyAlignment="1">
      <alignment horizontal="left" vertical="center" shrinkToFit="1"/>
    </xf>
    <xf numFmtId="0" fontId="7" fillId="2" borderId="5" xfId="4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8" fillId="2" borderId="0" xfId="4" applyNumberFormat="1" applyFont="1" applyFill="1" applyBorder="1" applyAlignment="1">
      <alignment vertical="center" wrapText="1"/>
    </xf>
    <xf numFmtId="0" fontId="8" fillId="2" borderId="36" xfId="4" applyFont="1" applyFill="1" applyBorder="1" applyAlignment="1">
      <alignment vertical="top"/>
    </xf>
    <xf numFmtId="0" fontId="8" fillId="2" borderId="37" xfId="4" applyFont="1" applyFill="1" applyBorder="1" applyAlignment="1">
      <alignment vertical="top"/>
    </xf>
    <xf numFmtId="0" fontId="9" fillId="2" borderId="37" xfId="4" applyFont="1" applyFill="1" applyBorder="1" applyAlignment="1">
      <alignment vertical="center" wrapText="1"/>
    </xf>
    <xf numFmtId="177" fontId="8" fillId="2" borderId="37" xfId="1" applyNumberFormat="1" applyFont="1" applyFill="1" applyBorder="1" applyAlignment="1">
      <alignment vertical="center" wrapText="1"/>
    </xf>
    <xf numFmtId="177" fontId="8" fillId="2" borderId="37" xfId="4" applyNumberFormat="1" applyFont="1" applyFill="1" applyBorder="1" applyAlignment="1">
      <alignment vertical="center" wrapText="1"/>
    </xf>
    <xf numFmtId="0" fontId="8" fillId="2" borderId="37" xfId="4" applyFont="1" applyFill="1" applyBorder="1" applyAlignment="1">
      <alignment vertical="center" wrapText="1"/>
    </xf>
    <xf numFmtId="0" fontId="9" fillId="2" borderId="38" xfId="4" applyFont="1" applyFill="1" applyBorder="1" applyAlignment="1">
      <alignment vertical="center" wrapText="1"/>
    </xf>
    <xf numFmtId="177" fontId="8" fillId="0" borderId="0" xfId="4" applyNumberFormat="1" applyFont="1" applyFill="1" applyAlignment="1">
      <alignment vertical="center" wrapText="1"/>
    </xf>
    <xf numFmtId="0" fontId="9" fillId="2" borderId="0" xfId="4" applyFont="1" applyFill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top"/>
    </xf>
    <xf numFmtId="0" fontId="12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" vertical="center" wrapText="1"/>
    </xf>
    <xf numFmtId="0" fontId="8" fillId="2" borderId="37" xfId="4" applyFont="1" applyFill="1" applyBorder="1" applyAlignment="1">
      <alignment horizontal="center" vertical="top"/>
    </xf>
    <xf numFmtId="0" fontId="9" fillId="0" borderId="0" xfId="4" applyFont="1" applyFill="1" applyAlignment="1">
      <alignment horizontal="center" vertical="center" wrapText="1"/>
    </xf>
    <xf numFmtId="0" fontId="12" fillId="2" borderId="2" xfId="4" applyFont="1" applyFill="1" applyBorder="1" applyAlignment="1">
      <alignment vertical="center" shrinkToFit="1"/>
    </xf>
    <xf numFmtId="0" fontId="7" fillId="2" borderId="16" xfId="4" applyFont="1" applyFill="1" applyBorder="1" applyAlignment="1">
      <alignment horizontal="left" vertical="center"/>
    </xf>
    <xf numFmtId="0" fontId="7" fillId="2" borderId="14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left" vertical="center"/>
    </xf>
    <xf numFmtId="0" fontId="7" fillId="2" borderId="19" xfId="4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center" vertical="center" wrapText="1"/>
    </xf>
    <xf numFmtId="0" fontId="7" fillId="2" borderId="27" xfId="4" applyFont="1" applyFill="1" applyBorder="1" applyAlignment="1">
      <alignment vertical="center"/>
    </xf>
    <xf numFmtId="0" fontId="7" fillId="2" borderId="29" xfId="4" applyFont="1" applyFill="1" applyBorder="1" applyAlignment="1">
      <alignment vertical="center"/>
    </xf>
    <xf numFmtId="0" fontId="7" fillId="2" borderId="28" xfId="4" applyFont="1" applyFill="1" applyBorder="1" applyAlignment="1">
      <alignment vertical="center"/>
    </xf>
    <xf numFmtId="0" fontId="7" fillId="2" borderId="15" xfId="4" applyFont="1" applyFill="1" applyBorder="1" applyAlignment="1">
      <alignment horizontal="right" vertical="center"/>
    </xf>
    <xf numFmtId="0" fontId="7" fillId="2" borderId="16" xfId="4" applyFont="1" applyFill="1" applyBorder="1" applyAlignment="1">
      <alignment horizontal="right" vertical="center"/>
    </xf>
    <xf numFmtId="0" fontId="7" fillId="2" borderId="16" xfId="4" applyFont="1" applyFill="1" applyBorder="1" applyAlignment="1">
      <alignment vertical="center"/>
    </xf>
    <xf numFmtId="0" fontId="7" fillId="2" borderId="8" xfId="4" applyFont="1" applyFill="1" applyBorder="1" applyAlignment="1">
      <alignment horizontal="left" vertical="center"/>
    </xf>
    <xf numFmtId="0" fontId="7" fillId="2" borderId="18" xfId="4" applyFont="1" applyFill="1" applyBorder="1" applyAlignment="1">
      <alignment horizontal="left" vertical="center"/>
    </xf>
    <xf numFmtId="0" fontId="7" fillId="2" borderId="26" xfId="4" applyFont="1" applyFill="1" applyBorder="1" applyAlignment="1">
      <alignment horizontal="left" vertical="center"/>
    </xf>
    <xf numFmtId="0" fontId="7" fillId="2" borderId="28" xfId="4" applyFont="1" applyFill="1" applyBorder="1" applyAlignment="1">
      <alignment horizontal="left" vertical="center"/>
    </xf>
    <xf numFmtId="0" fontId="7" fillId="2" borderId="31" xfId="4" applyFont="1" applyFill="1" applyBorder="1" applyAlignment="1">
      <alignment horizontal="left"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 wrapText="1"/>
    </xf>
    <xf numFmtId="0" fontId="7" fillId="2" borderId="26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178" fontId="7" fillId="2" borderId="15" xfId="4" applyNumberFormat="1" applyFont="1" applyFill="1" applyBorder="1" applyAlignment="1">
      <alignment horizontal="center" vertical="center" shrinkToFi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distributed" vertical="center" justifyLastLine="1"/>
    </xf>
    <xf numFmtId="0" fontId="8" fillId="2" borderId="6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left" vertical="top" wrapText="1"/>
    </xf>
    <xf numFmtId="0" fontId="7" fillId="2" borderId="4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7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vertical="center"/>
    </xf>
    <xf numFmtId="0" fontId="7" fillId="2" borderId="28" xfId="4" applyFont="1" applyFill="1" applyBorder="1" applyAlignment="1">
      <alignment horizontal="right" vertical="center"/>
    </xf>
    <xf numFmtId="0" fontId="7" fillId="2" borderId="15" xfId="4" applyFont="1" applyFill="1" applyBorder="1" applyAlignment="1">
      <alignment vertical="center" shrinkToFit="1"/>
    </xf>
    <xf numFmtId="177" fontId="7" fillId="2" borderId="4" xfId="4" applyNumberFormat="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vertical="center" shrinkToFit="1"/>
    </xf>
    <xf numFmtId="0" fontId="12" fillId="2" borderId="3" xfId="4" applyFont="1" applyFill="1" applyBorder="1" applyAlignment="1">
      <alignment vertical="center" wrapText="1"/>
    </xf>
    <xf numFmtId="181" fontId="7" fillId="2" borderId="3" xfId="4" applyNumberFormat="1" applyFont="1" applyFill="1" applyBorder="1" applyAlignment="1">
      <alignment vertical="center" wrapText="1"/>
    </xf>
    <xf numFmtId="177" fontId="7" fillId="2" borderId="2" xfId="1" applyNumberFormat="1" applyFont="1" applyFill="1" applyBorder="1" applyAlignment="1">
      <alignment vertical="center" wrapText="1"/>
    </xf>
    <xf numFmtId="0" fontId="12" fillId="2" borderId="4" xfId="4" applyFont="1" applyFill="1" applyBorder="1" applyAlignment="1">
      <alignment vertical="center" shrinkToFit="1"/>
    </xf>
    <xf numFmtId="9" fontId="19" fillId="0" borderId="0" xfId="4" applyNumberFormat="1" applyFont="1" applyFill="1" applyAlignment="1">
      <alignment vertical="center" wrapText="1"/>
    </xf>
    <xf numFmtId="9" fontId="18" fillId="0" borderId="0" xfId="4" applyNumberFormat="1" applyFont="1" applyFill="1" applyAlignment="1">
      <alignment vertical="center" wrapText="1"/>
    </xf>
    <xf numFmtId="0" fontId="7" fillId="2" borderId="16" xfId="4" applyFont="1" applyFill="1" applyBorder="1" applyAlignment="1">
      <alignment vertical="center" shrinkToFit="1"/>
    </xf>
    <xf numFmtId="178" fontId="7" fillId="2" borderId="11" xfId="4" applyNumberFormat="1" applyFont="1" applyFill="1" applyBorder="1" applyAlignment="1">
      <alignment vertical="center" wrapText="1"/>
    </xf>
    <xf numFmtId="178" fontId="7" fillId="2" borderId="24" xfId="4" applyNumberFormat="1" applyFont="1" applyFill="1" applyBorder="1" applyAlignment="1">
      <alignment vertical="center" wrapText="1"/>
    </xf>
    <xf numFmtId="178" fontId="7" fillId="2" borderId="2" xfId="4" applyNumberFormat="1" applyFont="1" applyFill="1" applyBorder="1" applyAlignment="1">
      <alignment vertical="center" wrapText="1"/>
    </xf>
    <xf numFmtId="178" fontId="7" fillId="2" borderId="3" xfId="4" applyNumberFormat="1" applyFont="1" applyFill="1" applyBorder="1" applyAlignment="1">
      <alignment vertical="center" wrapText="1"/>
    </xf>
    <xf numFmtId="178" fontId="7" fillId="0" borderId="17" xfId="4" applyNumberFormat="1" applyFont="1" applyFill="1" applyBorder="1" applyAlignment="1">
      <alignment vertical="center" wrapText="1"/>
    </xf>
    <xf numFmtId="178" fontId="7" fillId="0" borderId="3" xfId="4" applyNumberFormat="1" applyFont="1" applyFill="1" applyBorder="1" applyAlignment="1">
      <alignment vertical="center" wrapText="1"/>
    </xf>
    <xf numFmtId="0" fontId="7" fillId="2" borderId="3" xfId="4" applyFont="1" applyFill="1" applyBorder="1" applyAlignment="1">
      <alignment vertical="center" shrinkToFit="1"/>
    </xf>
    <xf numFmtId="178" fontId="7" fillId="2" borderId="17" xfId="1" applyNumberFormat="1" applyFont="1" applyFill="1" applyBorder="1" applyAlignment="1">
      <alignment vertical="center" wrapText="1"/>
    </xf>
    <xf numFmtId="178" fontId="7" fillId="2" borderId="3" xfId="1" applyNumberFormat="1" applyFont="1" applyFill="1" applyBorder="1" applyAlignment="1">
      <alignment vertical="center" wrapText="1"/>
    </xf>
    <xf numFmtId="178" fontId="7" fillId="2" borderId="4" xfId="1" applyNumberFormat="1" applyFont="1" applyFill="1" applyBorder="1" applyAlignment="1">
      <alignment vertical="center" wrapText="1"/>
    </xf>
    <xf numFmtId="178" fontId="7" fillId="2" borderId="23" xfId="1" applyNumberFormat="1" applyFont="1" applyFill="1" applyBorder="1" applyAlignment="1">
      <alignment vertical="center" wrapText="1"/>
    </xf>
    <xf numFmtId="178" fontId="7" fillId="2" borderId="22" xfId="1" applyNumberFormat="1" applyFont="1" applyFill="1" applyBorder="1" applyAlignment="1">
      <alignment vertical="center" wrapText="1"/>
    </xf>
    <xf numFmtId="178" fontId="7" fillId="2" borderId="9" xfId="4" applyNumberFormat="1" applyFont="1" applyFill="1" applyBorder="1" applyAlignment="1">
      <alignment vertical="center" wrapText="1"/>
    </xf>
    <xf numFmtId="178" fontId="7" fillId="2" borderId="26" xfId="4" applyNumberFormat="1" applyFont="1" applyFill="1" applyBorder="1" applyAlignment="1">
      <alignment vertical="center" wrapText="1"/>
    </xf>
    <xf numFmtId="178" fontId="7" fillId="2" borderId="2" xfId="1" applyNumberFormat="1" applyFont="1" applyFill="1" applyBorder="1" applyAlignment="1">
      <alignment vertical="center" wrapText="1"/>
    </xf>
    <xf numFmtId="3" fontId="7" fillId="2" borderId="0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21" xfId="4" applyNumberFormat="1" applyFont="1" applyFill="1" applyBorder="1" applyAlignment="1">
      <alignment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9" xfId="4" applyFont="1" applyFill="1" applyBorder="1" applyAlignment="1">
      <alignment horizontal="center" vertical="center" shrinkToFit="1"/>
    </xf>
    <xf numFmtId="178" fontId="7" fillId="2" borderId="24" xfId="1" applyNumberFormat="1" applyFont="1" applyFill="1" applyBorder="1" applyAlignment="1">
      <alignment vertical="center" wrapText="1"/>
    </xf>
    <xf numFmtId="0" fontId="7" fillId="0" borderId="34" xfId="4" applyFont="1" applyFill="1" applyBorder="1" applyAlignment="1">
      <alignment horizontal="center" vertical="center" shrinkToFit="1"/>
    </xf>
    <xf numFmtId="178" fontId="7" fillId="2" borderId="21" xfId="1" applyNumberFormat="1" applyFont="1" applyFill="1" applyBorder="1" applyAlignment="1">
      <alignment vertical="center" wrapText="1"/>
    </xf>
    <xf numFmtId="178" fontId="7" fillId="2" borderId="6" xfId="1" applyNumberFormat="1" applyFont="1" applyFill="1" applyBorder="1" applyAlignment="1">
      <alignment vertical="center" wrapText="1"/>
    </xf>
    <xf numFmtId="178" fontId="7" fillId="2" borderId="0" xfId="1" applyNumberFormat="1" applyFont="1" applyFill="1" applyBorder="1" applyAlignment="1">
      <alignment vertical="center" wrapText="1"/>
    </xf>
    <xf numFmtId="178" fontId="7" fillId="2" borderId="15" xfId="4" applyNumberFormat="1" applyFont="1" applyFill="1" applyBorder="1" applyAlignment="1">
      <alignment vertical="center" wrapText="1"/>
    </xf>
    <xf numFmtId="178" fontId="7" fillId="2" borderId="12" xfId="4" applyNumberFormat="1" applyFont="1" applyFill="1" applyBorder="1" applyAlignment="1">
      <alignment vertical="center" wrapText="1"/>
    </xf>
    <xf numFmtId="178" fontId="7" fillId="2" borderId="25" xfId="4" applyNumberFormat="1" applyFont="1" applyFill="1" applyBorder="1" applyAlignment="1">
      <alignment vertical="center" wrapText="1"/>
    </xf>
    <xf numFmtId="178" fontId="10" fillId="2" borderId="0" xfId="4" applyNumberFormat="1" applyFont="1" applyFill="1" applyBorder="1" applyAlignment="1">
      <alignment vertical="center" wrapText="1"/>
    </xf>
    <xf numFmtId="0" fontId="11" fillId="2" borderId="0" xfId="4" quotePrefix="1" applyFont="1" applyFill="1" applyBorder="1" applyAlignment="1">
      <alignment horizontal="center" vertical="center" wrapText="1"/>
    </xf>
    <xf numFmtId="0" fontId="12" fillId="2" borderId="20" xfId="4" applyFont="1" applyFill="1" applyBorder="1" applyAlignment="1">
      <alignment vertical="center"/>
    </xf>
    <xf numFmtId="0" fontId="7" fillId="2" borderId="12" xfId="4" applyFont="1" applyFill="1" applyBorder="1" applyAlignment="1">
      <alignment horizontal="right" vertical="center"/>
    </xf>
    <xf numFmtId="178" fontId="8" fillId="2" borderId="0" xfId="4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center"/>
    </xf>
    <xf numFmtId="3" fontId="7" fillId="2" borderId="16" xfId="4" applyNumberFormat="1" applyFont="1" applyFill="1" applyBorder="1" applyAlignment="1">
      <alignment vertical="center"/>
    </xf>
    <xf numFmtId="0" fontId="8" fillId="2" borderId="15" xfId="4" applyFont="1" applyFill="1" applyBorder="1" applyAlignment="1">
      <alignment vertical="center"/>
    </xf>
    <xf numFmtId="177" fontId="7" fillId="2" borderId="15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 shrinkToFi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vertical="center" wrapText="1" shrinkToFit="1"/>
    </xf>
    <xf numFmtId="178" fontId="8" fillId="2" borderId="0" xfId="4" applyNumberFormat="1" applyFont="1" applyFill="1" applyBorder="1" applyAlignment="1">
      <alignment vertical="center" wrapText="1"/>
    </xf>
    <xf numFmtId="178" fontId="7" fillId="2" borderId="8" xfId="1" applyNumberFormat="1" applyFont="1" applyFill="1" applyBorder="1" applyAlignment="1">
      <alignment vertical="center" wrapText="1"/>
    </xf>
    <xf numFmtId="178" fontId="8" fillId="2" borderId="8" xfId="4" applyNumberFormat="1" applyFont="1" applyFill="1" applyBorder="1" applyAlignment="1">
      <alignment vertical="center" wrapText="1"/>
    </xf>
    <xf numFmtId="0" fontId="7" fillId="2" borderId="7" xfId="4" applyFont="1" applyFill="1" applyBorder="1" applyAlignment="1">
      <alignment vertical="center"/>
    </xf>
    <xf numFmtId="0" fontId="9" fillId="2" borderId="8" xfId="4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right" vertical="center"/>
    </xf>
    <xf numFmtId="0" fontId="7" fillId="2" borderId="16" xfId="4" applyFont="1" applyFill="1" applyBorder="1" applyAlignment="1">
      <alignment horizontal="left" vertical="center"/>
    </xf>
    <xf numFmtId="0" fontId="7" fillId="2" borderId="14" xfId="4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7" xfId="4" applyFont="1" applyFill="1" applyBorder="1" applyAlignment="1">
      <alignment horizontal="left" vertical="center"/>
    </xf>
    <xf numFmtId="0" fontId="7" fillId="2" borderId="19" xfId="4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/>
    </xf>
    <xf numFmtId="0" fontId="7" fillId="2" borderId="22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center" vertical="center" wrapText="1"/>
    </xf>
    <xf numFmtId="0" fontId="8" fillId="2" borderId="14" xfId="4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textRotation="255" shrinkToFit="1"/>
    </xf>
    <xf numFmtId="0" fontId="8" fillId="2" borderId="4" xfId="4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4" xfId="4" applyFont="1" applyFill="1" applyBorder="1" applyAlignment="1">
      <alignment horizontal="center" vertical="center" textRotation="255" shrinkToFit="1"/>
    </xf>
    <xf numFmtId="0" fontId="8" fillId="2" borderId="2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 textRotation="255"/>
    </xf>
    <xf numFmtId="0" fontId="7" fillId="2" borderId="17" xfId="4" applyFont="1" applyFill="1" applyBorder="1" applyAlignment="1">
      <alignment horizontal="left" vertical="center"/>
    </xf>
    <xf numFmtId="0" fontId="7" fillId="2" borderId="27" xfId="4" applyFont="1" applyFill="1" applyBorder="1" applyAlignment="1">
      <alignment vertical="center"/>
    </xf>
    <xf numFmtId="0" fontId="7" fillId="2" borderId="13" xfId="4" applyFont="1" applyFill="1" applyBorder="1" applyAlignment="1">
      <alignment vertical="center"/>
    </xf>
    <xf numFmtId="0" fontId="7" fillId="2" borderId="29" xfId="4" applyFont="1" applyFill="1" applyBorder="1" applyAlignment="1">
      <alignment vertical="center"/>
    </xf>
    <xf numFmtId="0" fontId="7" fillId="2" borderId="30" xfId="4" applyFont="1" applyFill="1" applyBorder="1" applyAlignment="1">
      <alignment vertical="center"/>
    </xf>
    <xf numFmtId="0" fontId="7" fillId="2" borderId="28" xfId="4" applyFont="1" applyFill="1" applyBorder="1" applyAlignment="1">
      <alignment vertical="center"/>
    </xf>
    <xf numFmtId="0" fontId="7" fillId="2" borderId="31" xfId="4" applyFont="1" applyFill="1" applyBorder="1" applyAlignment="1">
      <alignment vertical="center"/>
    </xf>
    <xf numFmtId="0" fontId="7" fillId="2" borderId="15" xfId="4" applyFont="1" applyFill="1" applyBorder="1" applyAlignment="1">
      <alignment horizontal="right" vertical="center"/>
    </xf>
    <xf numFmtId="0" fontId="7" fillId="2" borderId="16" xfId="4" applyFont="1" applyFill="1" applyBorder="1" applyAlignment="1">
      <alignment horizontal="right" vertical="center"/>
    </xf>
    <xf numFmtId="0" fontId="7" fillId="2" borderId="16" xfId="4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4" applyFont="1" applyFill="1" applyBorder="1" applyAlignment="1">
      <alignment horizontal="distributed" vertical="center" justifyLastLine="1"/>
    </xf>
    <xf numFmtId="0" fontId="12" fillId="2" borderId="16" xfId="4" applyFont="1" applyFill="1" applyBorder="1" applyAlignment="1">
      <alignment horizontal="distributed" vertical="center" justifyLastLine="1"/>
    </xf>
    <xf numFmtId="0" fontId="12" fillId="2" borderId="14" xfId="4" applyFont="1" applyFill="1" applyBorder="1" applyAlignment="1">
      <alignment horizontal="distributed" vertical="center" justifyLastLine="1"/>
    </xf>
    <xf numFmtId="0" fontId="7" fillId="2" borderId="15" xfId="4" applyFont="1" applyFill="1" applyBorder="1" applyAlignment="1">
      <alignment horizontal="left" vertical="center" justifyLastLine="1"/>
    </xf>
    <xf numFmtId="0" fontId="7" fillId="2" borderId="16" xfId="4" applyFont="1" applyFill="1" applyBorder="1" applyAlignment="1">
      <alignment horizontal="left" vertical="center" justifyLastLine="1"/>
    </xf>
    <xf numFmtId="0" fontId="7" fillId="2" borderId="14" xfId="4" applyFont="1" applyFill="1" applyBorder="1" applyAlignment="1">
      <alignment horizontal="left" vertical="center" justifyLastLine="1"/>
    </xf>
    <xf numFmtId="0" fontId="7" fillId="2" borderId="21" xfId="4" applyFont="1" applyFill="1" applyBorder="1" applyAlignment="1">
      <alignment horizontal="left" vertical="center"/>
    </xf>
    <xf numFmtId="0" fontId="7" fillId="2" borderId="8" xfId="4" applyFont="1" applyFill="1" applyBorder="1" applyAlignment="1">
      <alignment horizontal="left" vertical="center"/>
    </xf>
    <xf numFmtId="0" fontId="7" fillId="2" borderId="18" xfId="4" applyFont="1" applyFill="1" applyBorder="1" applyAlignment="1">
      <alignment horizontal="left" vertical="center"/>
    </xf>
    <xf numFmtId="0" fontId="7" fillId="2" borderId="26" xfId="4" applyFont="1" applyFill="1" applyBorder="1" applyAlignment="1">
      <alignment horizontal="left" vertical="center"/>
    </xf>
    <xf numFmtId="0" fontId="7" fillId="2" borderId="28" xfId="4" applyFont="1" applyFill="1" applyBorder="1" applyAlignment="1">
      <alignment horizontal="left" vertical="center"/>
    </xf>
    <xf numFmtId="0" fontId="7" fillId="2" borderId="31" xfId="4" applyFont="1" applyFill="1" applyBorder="1" applyAlignment="1">
      <alignment horizontal="left" vertical="center"/>
    </xf>
    <xf numFmtId="0" fontId="8" fillId="2" borderId="4" xfId="4" applyFont="1" applyFill="1" applyBorder="1" applyAlignment="1">
      <alignment horizontal="center" vertical="center" textRotation="255"/>
    </xf>
    <xf numFmtId="0" fontId="8" fillId="2" borderId="4" xfId="4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left" vertical="center" wrapText="1"/>
    </xf>
    <xf numFmtId="0" fontId="12" fillId="2" borderId="4" xfId="4" applyFont="1" applyFill="1" applyBorder="1" applyAlignment="1">
      <alignment horizontal="left" vertical="center"/>
    </xf>
    <xf numFmtId="0" fontId="8" fillId="2" borderId="4" xfId="3" applyFont="1" applyFill="1" applyBorder="1" applyAlignment="1">
      <alignment horizontal="center" vertical="center"/>
    </xf>
    <xf numFmtId="177" fontId="8" fillId="2" borderId="4" xfId="4" applyNumberFormat="1" applyFont="1" applyFill="1" applyBorder="1" applyAlignment="1">
      <alignment horizontal="center" vertical="center" textRotation="255"/>
    </xf>
    <xf numFmtId="0" fontId="8" fillId="2" borderId="1" xfId="4" applyFont="1" applyFill="1" applyBorder="1" applyAlignment="1">
      <alignment horizontal="center" vertical="center" textRotation="255"/>
    </xf>
    <xf numFmtId="0" fontId="12" fillId="2" borderId="4" xfId="4" applyFont="1" applyFill="1" applyBorder="1" applyAlignment="1">
      <alignment horizontal="center" vertical="center" shrinkToFit="1"/>
    </xf>
    <xf numFmtId="180" fontId="8" fillId="2" borderId="4" xfId="3" applyNumberFormat="1" applyFont="1" applyFill="1" applyBorder="1" applyAlignment="1">
      <alignment horizontal="center" vertical="center" textRotation="255" shrinkToFit="1"/>
    </xf>
    <xf numFmtId="0" fontId="8" fillId="2" borderId="1" xfId="4" applyFont="1" applyFill="1" applyBorder="1" applyAlignment="1">
      <alignment horizontal="center" vertical="center" shrinkToFit="1"/>
    </xf>
    <xf numFmtId="177" fontId="12" fillId="2" borderId="4" xfId="1" applyNumberFormat="1" applyFont="1" applyFill="1" applyBorder="1" applyAlignment="1">
      <alignment horizontal="center" vertical="center" textRotation="255" shrinkToFit="1"/>
    </xf>
    <xf numFmtId="0" fontId="12" fillId="2" borderId="1" xfId="4" applyFont="1" applyFill="1" applyBorder="1" applyAlignment="1">
      <alignment horizontal="center" vertical="center" textRotation="255" shrinkToFit="1"/>
    </xf>
    <xf numFmtId="0" fontId="8" fillId="2" borderId="1" xfId="3" quotePrefix="1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177" fontId="8" fillId="2" borderId="4" xfId="1" applyNumberFormat="1" applyFont="1" applyFill="1" applyBorder="1" applyAlignment="1">
      <alignment horizontal="center" vertical="center" textRotation="255" shrinkToFit="1"/>
    </xf>
    <xf numFmtId="0" fontId="8" fillId="2" borderId="1" xfId="4" applyFont="1" applyFill="1" applyBorder="1" applyAlignment="1">
      <alignment horizontal="center" vertical="center" textRotation="255" shrinkToFit="1"/>
    </xf>
    <xf numFmtId="177" fontId="8" fillId="2" borderId="4" xfId="3" applyNumberFormat="1" applyFont="1" applyFill="1" applyBorder="1" applyAlignment="1">
      <alignment horizontal="center" vertical="center" textRotation="255" shrinkToFit="1"/>
    </xf>
    <xf numFmtId="0" fontId="9" fillId="2" borderId="4" xfId="4" applyFont="1" applyFill="1" applyBorder="1" applyAlignment="1">
      <alignment horizontal="center" vertical="center" textRotation="255" wrapText="1"/>
    </xf>
    <xf numFmtId="0" fontId="9" fillId="2" borderId="1" xfId="4" applyFont="1" applyFill="1" applyBorder="1" applyAlignment="1">
      <alignment horizontal="center" vertical="center" textRotation="255" wrapText="1"/>
    </xf>
    <xf numFmtId="0" fontId="7" fillId="2" borderId="25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7" fillId="2" borderId="26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8" fontId="7" fillId="2" borderId="15" xfId="4" applyNumberFormat="1" applyFont="1" applyFill="1" applyBorder="1" applyAlignment="1">
      <alignment horizontal="center" vertical="center" shrinkToFit="1"/>
    </xf>
    <xf numFmtId="178" fontId="7" fillId="2" borderId="16" xfId="4" applyNumberFormat="1" applyFont="1" applyFill="1" applyBorder="1" applyAlignment="1">
      <alignment horizontal="center" vertical="center" shrinkToFi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177" fontId="7" fillId="2" borderId="15" xfId="4" applyNumberFormat="1" applyFont="1" applyFill="1" applyBorder="1" applyAlignment="1">
      <alignment horizontal="center" vertical="center" wrapText="1"/>
    </xf>
    <xf numFmtId="177" fontId="7" fillId="2" borderId="16" xfId="4" applyNumberFormat="1" applyFont="1" applyFill="1" applyBorder="1" applyAlignment="1">
      <alignment horizontal="center" vertical="center" wrapText="1"/>
    </xf>
    <xf numFmtId="177" fontId="7" fillId="2" borderId="14" xfId="4" applyNumberFormat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vertical="center" wrapText="1" indent="1"/>
    </xf>
    <xf numFmtId="0" fontId="7" fillId="2" borderId="15" xfId="4" applyFont="1" applyFill="1" applyBorder="1" applyAlignment="1">
      <alignment horizontal="left" vertical="center" wrapText="1" indent="1"/>
    </xf>
    <xf numFmtId="0" fontId="8" fillId="2" borderId="21" xfId="4" applyFont="1" applyFill="1" applyBorder="1" applyAlignment="1">
      <alignment horizontal="center" vertical="center" wrapText="1"/>
    </xf>
    <xf numFmtId="0" fontId="8" fillId="2" borderId="18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20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19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8" fillId="2" borderId="21" xfId="4" quotePrefix="1" applyFont="1" applyFill="1" applyBorder="1" applyAlignment="1">
      <alignment horizontal="center" vertical="center" wrapText="1"/>
    </xf>
    <xf numFmtId="0" fontId="8" fillId="2" borderId="18" xfId="4" quotePrefix="1" applyFont="1" applyFill="1" applyBorder="1" applyAlignment="1">
      <alignment horizontal="center" vertical="center"/>
    </xf>
    <xf numFmtId="0" fontId="8" fillId="2" borderId="6" xfId="4" quotePrefix="1" applyFont="1" applyFill="1" applyBorder="1" applyAlignment="1">
      <alignment horizontal="center" vertical="center"/>
    </xf>
    <xf numFmtId="0" fontId="8" fillId="2" borderId="20" xfId="4" quotePrefix="1" applyFont="1" applyFill="1" applyBorder="1" applyAlignment="1">
      <alignment horizontal="center" vertical="center"/>
    </xf>
    <xf numFmtId="0" fontId="8" fillId="2" borderId="5" xfId="4" quotePrefix="1" applyFont="1" applyFill="1" applyBorder="1" applyAlignment="1">
      <alignment horizontal="center" vertical="center"/>
    </xf>
    <xf numFmtId="0" fontId="8" fillId="2" borderId="19" xfId="4" quotePrefix="1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18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2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19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 textRotation="255" shrinkToFit="1"/>
    </xf>
    <xf numFmtId="0" fontId="8" fillId="2" borderId="3" xfId="4" applyFont="1" applyFill="1" applyBorder="1" applyAlignment="1">
      <alignment horizontal="center" vertical="center" textRotation="255" shrinkToFit="1"/>
    </xf>
    <xf numFmtId="0" fontId="7" fillId="2" borderId="4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left" vertical="center" justifyLastLine="1"/>
    </xf>
    <xf numFmtId="0" fontId="7" fillId="2" borderId="4" xfId="4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left" vertical="center" shrinkToFit="1"/>
    </xf>
    <xf numFmtId="0" fontId="7" fillId="2" borderId="1" xfId="4" applyFont="1" applyFill="1" applyBorder="1" applyAlignment="1">
      <alignment horizontal="left" vertical="center" wrapText="1" indent="1"/>
    </xf>
    <xf numFmtId="0" fontId="7" fillId="2" borderId="21" xfId="4" applyFont="1" applyFill="1" applyBorder="1" applyAlignment="1">
      <alignment horizontal="left" vertical="center" wrapText="1" indent="1"/>
    </xf>
    <xf numFmtId="0" fontId="7" fillId="2" borderId="17" xfId="4" applyFont="1" applyFill="1" applyBorder="1" applyAlignment="1">
      <alignment horizontal="center" vertical="center"/>
    </xf>
    <xf numFmtId="0" fontId="7" fillId="2" borderId="17" xfId="4" applyFont="1" applyFill="1" applyBorder="1" applyAlignment="1">
      <alignment horizontal="left" vertical="center" justifyLastLine="1"/>
    </xf>
    <xf numFmtId="0" fontId="7" fillId="2" borderId="17" xfId="4" applyFont="1" applyFill="1" applyBorder="1" applyAlignment="1">
      <alignment horizontal="left" vertical="center" wrapText="1" indent="1"/>
    </xf>
    <xf numFmtId="0" fontId="7" fillId="2" borderId="26" xfId="4" applyFont="1" applyFill="1" applyBorder="1" applyAlignment="1">
      <alignment horizontal="left" vertical="center" wrapText="1" indent="1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/>
    </xf>
    <xf numFmtId="0" fontId="7" fillId="2" borderId="31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distributed" vertical="center" justifyLastLine="1"/>
    </xf>
    <xf numFmtId="0" fontId="8" fillId="2" borderId="15" xfId="4" applyFont="1" applyFill="1" applyBorder="1" applyAlignment="1">
      <alignment horizontal="center" vertical="center"/>
    </xf>
    <xf numFmtId="177" fontId="8" fillId="2" borderId="1" xfId="1" applyNumberFormat="1" applyFont="1" applyFill="1" applyBorder="1" applyAlignment="1">
      <alignment horizontal="center" vertical="center" textRotation="255" shrinkToFit="1"/>
    </xf>
    <xf numFmtId="177" fontId="8" fillId="2" borderId="4" xfId="1" applyNumberFormat="1" applyFont="1" applyFill="1" applyBorder="1" applyAlignment="1">
      <alignment horizontal="center" vertical="center"/>
    </xf>
    <xf numFmtId="177" fontId="8" fillId="2" borderId="4" xfId="1" quotePrefix="1" applyNumberFormat="1" applyFont="1" applyFill="1" applyBorder="1" applyAlignment="1">
      <alignment horizontal="center" vertical="center"/>
    </xf>
    <xf numFmtId="0" fontId="8" fillId="2" borderId="4" xfId="4" quotePrefix="1" applyFont="1" applyFill="1" applyBorder="1" applyAlignment="1">
      <alignment horizontal="center" vertical="center" wrapText="1"/>
    </xf>
    <xf numFmtId="0" fontId="8" fillId="2" borderId="21" xfId="4" applyFont="1" applyFill="1" applyBorder="1" applyAlignment="1">
      <alignment horizontal="center" vertical="center" textRotation="255"/>
    </xf>
    <xf numFmtId="0" fontId="8" fillId="2" borderId="18" xfId="4" applyFont="1" applyFill="1" applyBorder="1" applyAlignment="1">
      <alignment horizontal="center" vertical="center" textRotation="255"/>
    </xf>
    <xf numFmtId="0" fontId="8" fillId="2" borderId="6" xfId="4" applyFont="1" applyFill="1" applyBorder="1" applyAlignment="1">
      <alignment horizontal="center" vertical="center" textRotation="255"/>
    </xf>
    <xf numFmtId="0" fontId="8" fillId="2" borderId="20" xfId="4" applyFont="1" applyFill="1" applyBorder="1" applyAlignment="1">
      <alignment horizontal="center" vertical="center" textRotation="255"/>
    </xf>
    <xf numFmtId="0" fontId="8" fillId="2" borderId="5" xfId="4" applyFont="1" applyFill="1" applyBorder="1" applyAlignment="1">
      <alignment horizontal="center" vertical="center" textRotation="255"/>
    </xf>
    <xf numFmtId="0" fontId="8" fillId="2" borderId="19" xfId="4" applyFont="1" applyFill="1" applyBorder="1" applyAlignment="1">
      <alignment horizontal="center" vertical="center" textRotation="255"/>
    </xf>
    <xf numFmtId="0" fontId="8" fillId="2" borderId="1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18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7" fillId="2" borderId="30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7" fillId="2" borderId="1" xfId="4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2" borderId="17" xfId="4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7" fillId="2" borderId="26" xfId="4" applyFont="1" applyFill="1" applyBorder="1" applyAlignment="1">
      <alignment vertical="center" shrinkToFit="1"/>
    </xf>
    <xf numFmtId="0" fontId="12" fillId="2" borderId="28" xfId="0" applyFont="1" applyFill="1" applyBorder="1" applyAlignment="1">
      <alignment vertical="center" shrinkToFit="1"/>
    </xf>
    <xf numFmtId="0" fontId="12" fillId="2" borderId="31" xfId="0" applyFont="1" applyFill="1" applyBorder="1" applyAlignment="1">
      <alignment vertical="center" shrinkToFit="1"/>
    </xf>
    <xf numFmtId="0" fontId="7" fillId="2" borderId="28" xfId="4" applyFont="1" applyFill="1" applyBorder="1" applyAlignment="1">
      <alignment horizontal="left" vertical="center" wrapText="1" indent="1"/>
    </xf>
    <xf numFmtId="0" fontId="8" fillId="2" borderId="0" xfId="4" applyFont="1" applyFill="1" applyBorder="1" applyAlignment="1">
      <alignment horizontal="left" vertical="top" wrapText="1"/>
    </xf>
    <xf numFmtId="0" fontId="12" fillId="2" borderId="2" xfId="4" applyFont="1" applyFill="1" applyBorder="1" applyAlignment="1">
      <alignment horizontal="center" vertical="center" textRotation="255"/>
    </xf>
    <xf numFmtId="0" fontId="12" fillId="2" borderId="3" xfId="4" applyFont="1" applyFill="1" applyBorder="1" applyAlignment="1">
      <alignment horizontal="center" vertical="center" textRotation="255"/>
    </xf>
    <xf numFmtId="0" fontId="8" fillId="2" borderId="0" xfId="4" applyFont="1" applyFill="1" applyBorder="1" applyAlignment="1">
      <alignment horizontal="left" vertical="center" wrapText="1"/>
    </xf>
    <xf numFmtId="0" fontId="8" fillId="2" borderId="20" xfId="4" applyFont="1" applyFill="1" applyBorder="1" applyAlignment="1">
      <alignment horizontal="left" vertical="top" wrapText="1"/>
    </xf>
    <xf numFmtId="0" fontId="7" fillId="2" borderId="28" xfId="4" applyFont="1" applyFill="1" applyBorder="1" applyAlignment="1">
      <alignment horizontal="right" vertical="center"/>
    </xf>
    <xf numFmtId="0" fontId="8" fillId="2" borderId="4" xfId="4" applyFont="1" applyFill="1" applyBorder="1" applyAlignment="1">
      <alignment vertical="center"/>
    </xf>
    <xf numFmtId="0" fontId="7" fillId="2" borderId="15" xfId="4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8" fillId="2" borderId="8" xfId="4" applyFont="1" applyFill="1" applyBorder="1" applyAlignment="1">
      <alignment horizontal="left" vertical="center"/>
    </xf>
    <xf numFmtId="0" fontId="8" fillId="2" borderId="4" xfId="4" applyFont="1" applyFill="1" applyBorder="1" applyAlignment="1">
      <alignment vertical="center" textRotation="255"/>
    </xf>
    <xf numFmtId="0" fontId="7" fillId="2" borderId="34" xfId="4" applyFont="1" applyFill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7" fillId="2" borderId="26" xfId="4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top" textRotation="255" shrinkToFit="1"/>
    </xf>
    <xf numFmtId="0" fontId="11" fillId="2" borderId="3" xfId="4" applyFont="1" applyFill="1" applyBorder="1" applyAlignment="1">
      <alignment horizontal="center" vertical="top" textRotation="255" shrinkToFit="1"/>
    </xf>
    <xf numFmtId="0" fontId="7" fillId="2" borderId="15" xfId="4" applyFont="1" applyFill="1" applyBorder="1" applyAlignment="1">
      <alignment horizontal="distributed" vertical="center" justifyLastLine="1"/>
    </xf>
    <xf numFmtId="0" fontId="7" fillId="2" borderId="14" xfId="4" applyFont="1" applyFill="1" applyBorder="1" applyAlignment="1">
      <alignment horizontal="distributed" vertical="center" justifyLastLine="1"/>
    </xf>
    <xf numFmtId="0" fontId="12" fillId="2" borderId="28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textRotation="255" shrinkToFit="1"/>
    </xf>
    <xf numFmtId="0" fontId="8" fillId="2" borderId="3" xfId="3" applyFont="1" applyFill="1" applyBorder="1" applyAlignment="1">
      <alignment horizontal="center" vertical="center" textRotation="255" shrinkToFit="1"/>
    </xf>
    <xf numFmtId="178" fontId="8" fillId="2" borderId="1" xfId="4" applyNumberFormat="1" applyFont="1" applyFill="1" applyBorder="1" applyAlignment="1">
      <alignment horizontal="center" vertical="center" wrapText="1"/>
    </xf>
    <xf numFmtId="178" fontId="8" fillId="2" borderId="2" xfId="4" applyNumberFormat="1" applyFont="1" applyFill="1" applyBorder="1" applyAlignment="1">
      <alignment horizontal="center" vertical="center" wrapText="1"/>
    </xf>
    <xf numFmtId="0" fontId="8" fillId="2" borderId="16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77" fontId="7" fillId="2" borderId="4" xfId="4" applyNumberFormat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vertical="center" indent="2"/>
    </xf>
    <xf numFmtId="0" fontId="12" fillId="0" borderId="15" xfId="0" applyFont="1" applyBorder="1" applyAlignment="1">
      <alignment horizontal="left" vertical="center" indent="2"/>
    </xf>
    <xf numFmtId="178" fontId="8" fillId="2" borderId="4" xfId="4" applyNumberFormat="1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vertical="center" shrinkToFit="1"/>
    </xf>
    <xf numFmtId="0" fontId="12" fillId="2" borderId="32" xfId="0" applyFont="1" applyFill="1" applyBorder="1" applyAlignment="1">
      <alignment vertical="center" shrinkToFit="1"/>
    </xf>
    <xf numFmtId="0" fontId="12" fillId="2" borderId="10" xfId="0" applyFont="1" applyFill="1" applyBorder="1" applyAlignment="1">
      <alignment vertical="center" shrinkToFit="1"/>
    </xf>
    <xf numFmtId="0" fontId="12" fillId="2" borderId="3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7" fillId="2" borderId="34" xfId="4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8" fillId="2" borderId="4" xfId="4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4" xfId="4" applyFont="1" applyFill="1" applyBorder="1" applyAlignment="1">
      <alignment horizontal="left" vertical="center" indent="2"/>
    </xf>
    <xf numFmtId="0" fontId="8" fillId="2" borderId="15" xfId="0" applyFont="1" applyFill="1" applyBorder="1" applyAlignment="1">
      <alignment horizontal="left" vertical="center" indent="2"/>
    </xf>
    <xf numFmtId="0" fontId="12" fillId="0" borderId="14" xfId="0" applyFont="1" applyBorder="1" applyAlignment="1">
      <alignment horizontal="center" vertical="center"/>
    </xf>
    <xf numFmtId="0" fontId="7" fillId="2" borderId="9" xfId="4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2" borderId="15" xfId="4" applyFont="1" applyFill="1" applyBorder="1" applyAlignment="1">
      <alignment horizontal="left" vertical="center"/>
    </xf>
    <xf numFmtId="0" fontId="12" fillId="2" borderId="16" xfId="0" applyFont="1" applyFill="1" applyBorder="1" applyAlignment="1">
      <alignment vertical="center"/>
    </xf>
    <xf numFmtId="0" fontId="7" fillId="2" borderId="15" xfId="4" applyFont="1" applyFill="1" applyBorder="1" applyAlignment="1">
      <alignment horizontal="center" vertical="center" shrinkToFit="1"/>
    </xf>
    <xf numFmtId="0" fontId="7" fillId="2" borderId="16" xfId="4" applyFont="1" applyFill="1" applyBorder="1" applyAlignment="1">
      <alignment horizontal="center" vertical="center" shrinkToFit="1"/>
    </xf>
    <xf numFmtId="0" fontId="7" fillId="2" borderId="14" xfId="4" applyFont="1" applyFill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16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7" fillId="2" borderId="16" xfId="4" applyFont="1" applyFill="1" applyBorder="1" applyAlignment="1">
      <alignment horizontal="right" vertical="center" shrinkToFit="1"/>
    </xf>
    <xf numFmtId="0" fontId="12" fillId="2" borderId="14" xfId="0" applyFont="1" applyFill="1" applyBorder="1" applyAlignment="1">
      <alignment horizontal="left" vertical="center"/>
    </xf>
    <xf numFmtId="0" fontId="8" fillId="2" borderId="1" xfId="4" applyFont="1" applyFill="1" applyBorder="1" applyAlignment="1">
      <alignment vertical="center" textRotation="255" shrinkToFit="1"/>
    </xf>
    <xf numFmtId="0" fontId="8" fillId="2" borderId="2" xfId="4" applyFont="1" applyFill="1" applyBorder="1" applyAlignment="1">
      <alignment vertical="center" textRotation="255" shrinkToFit="1"/>
    </xf>
    <xf numFmtId="0" fontId="8" fillId="2" borderId="3" xfId="4" applyFont="1" applyFill="1" applyBorder="1" applyAlignment="1">
      <alignment vertical="center" textRotation="255" shrinkToFit="1"/>
    </xf>
    <xf numFmtId="0" fontId="7" fillId="2" borderId="27" xfId="4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right" vertical="center"/>
    </xf>
    <xf numFmtId="0" fontId="7" fillId="2" borderId="27" xfId="4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7" fillId="2" borderId="29" xfId="4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right" vertical="center"/>
    </xf>
    <xf numFmtId="0" fontId="7" fillId="2" borderId="29" xfId="4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178" fontId="8" fillId="2" borderId="21" xfId="4" applyNumberFormat="1" applyFont="1" applyFill="1" applyBorder="1" applyAlignment="1">
      <alignment horizontal="center" vertical="center"/>
    </xf>
    <xf numFmtId="178" fontId="8" fillId="2" borderId="6" xfId="4" applyNumberFormat="1" applyFont="1" applyFill="1" applyBorder="1" applyAlignment="1">
      <alignment horizontal="center" vertical="center"/>
    </xf>
    <xf numFmtId="0" fontId="8" fillId="2" borderId="4" xfId="4" applyFont="1" applyFill="1" applyBorder="1" applyAlignment="1">
      <alignment vertical="center" wrapText="1"/>
    </xf>
    <xf numFmtId="178" fontId="8" fillId="2" borderId="21" xfId="4" applyNumberFormat="1" applyFont="1" applyFill="1" applyBorder="1" applyAlignment="1">
      <alignment horizontal="center" vertical="center" wrapText="1"/>
    </xf>
    <xf numFmtId="178" fontId="8" fillId="2" borderId="6" xfId="4" applyNumberFormat="1" applyFont="1" applyFill="1" applyBorder="1" applyAlignment="1">
      <alignment horizontal="center" vertical="center" wrapText="1"/>
    </xf>
    <xf numFmtId="178" fontId="8" fillId="2" borderId="5" xfId="4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righ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77" fontId="7" fillId="2" borderId="15" xfId="4" applyNumberFormat="1" applyFont="1" applyFill="1" applyBorder="1" applyAlignment="1">
      <alignment horizontal="center" vertical="center"/>
    </xf>
    <xf numFmtId="177" fontId="7" fillId="2" borderId="14" xfId="4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8" fillId="2" borderId="9" xfId="4" applyFont="1" applyFill="1" applyBorder="1" applyAlignment="1">
      <alignment horizontal="center" vertical="center" shrinkToFit="1"/>
    </xf>
    <xf numFmtId="0" fontId="8" fillId="2" borderId="10" xfId="4" applyFont="1" applyFill="1" applyBorder="1" applyAlignment="1">
      <alignment horizontal="center" vertical="center" shrinkToFit="1"/>
    </xf>
    <xf numFmtId="0" fontId="12" fillId="2" borderId="9" xfId="4" applyFont="1" applyFill="1" applyBorder="1" applyAlignment="1">
      <alignment horizontal="left" vertical="center"/>
    </xf>
    <xf numFmtId="0" fontId="12" fillId="2" borderId="32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6" xfId="4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right" vertical="center" shrinkToFit="1"/>
    </xf>
  </cellXfs>
  <cellStyles count="10">
    <cellStyle name="桁区切り 2" xfId="6"/>
    <cellStyle name="桁区切り_表３－１４，１５，１６，１７，２０" xfId="1"/>
    <cellStyle name="標準" xfId="0" builtinId="0"/>
    <cellStyle name="標準 2" xfId="2"/>
    <cellStyle name="標準 2 2" xfId="7"/>
    <cellStyle name="標準 2 2 2" xfId="8"/>
    <cellStyle name="標準 3" xfId="5"/>
    <cellStyle name="標準_①焼却施設" xfId="3"/>
    <cellStyle name="標準_表２－９" xfId="9"/>
    <cellStyle name="標準_表３－１４，１５，１６，１７，２０" xfId="4"/>
  </cellStyles>
  <dxfs count="0"/>
  <tableStyles count="0" defaultTableStyle="TableStyleMedium2" defaultPivotStyle="PivotStyleLight16"/>
  <colors>
    <mruColors>
      <color rgb="FF0000FF"/>
      <color rgb="FF66FF33"/>
      <color rgb="FFFFFF99"/>
      <color rgb="FF005779"/>
      <color rgb="FF1308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AD54"/>
  <sheetViews>
    <sheetView showGridLines="0" tabSelected="1" view="pageBreakPreview" zoomScale="60" zoomScaleNormal="80" workbookViewId="0">
      <selection activeCell="B3" sqref="B3:B5"/>
    </sheetView>
  </sheetViews>
  <sheetFormatPr defaultColWidth="9" defaultRowHeight="38.25" customHeight="1" x14ac:dyDescent="0.2"/>
  <cols>
    <col min="1" max="1" width="3.6328125" style="5" customWidth="1"/>
    <col min="2" max="3" width="5.54296875" style="5" customWidth="1"/>
    <col min="4" max="4" width="12.6328125" style="30" customWidth="1"/>
    <col min="5" max="5" width="42" style="30" bestFit="1" customWidth="1"/>
    <col min="6" max="6" width="45.26953125" style="30" customWidth="1"/>
    <col min="7" max="7" width="7.6328125" style="392" customWidth="1"/>
    <col min="8" max="14" width="4.08984375" style="30" customWidth="1"/>
    <col min="15" max="15" width="9.6328125" style="30" customWidth="1"/>
    <col min="16" max="16" width="6.6328125" style="30" customWidth="1"/>
    <col min="17" max="17" width="12.6328125" style="262" customWidth="1"/>
    <col min="18" max="18" width="35.6328125" style="262" customWidth="1"/>
    <col min="19" max="19" width="9.6328125" style="262" customWidth="1"/>
    <col min="20" max="20" width="10.6328125" style="386" customWidth="1"/>
    <col min="21" max="21" width="9.6328125" style="5" customWidth="1"/>
    <col min="22" max="22" width="12.6328125" style="386" customWidth="1"/>
    <col min="23" max="24" width="13.26953125" style="30" customWidth="1"/>
    <col min="25" max="25" width="8.6328125" style="30" customWidth="1"/>
    <col min="26" max="26" width="9.36328125" style="30" customWidth="1"/>
    <col min="27" max="27" width="5" style="5" customWidth="1"/>
    <col min="28" max="28" width="9" style="30"/>
    <col min="29" max="16384" width="9" style="5"/>
  </cols>
  <sheetData>
    <row r="1" spans="2:28" ht="30" customHeight="1" x14ac:dyDescent="0.2">
      <c r="B1" s="69" t="s">
        <v>293</v>
      </c>
      <c r="C1" s="2"/>
      <c r="D1" s="3"/>
      <c r="E1" s="3"/>
      <c r="F1" s="3"/>
      <c r="G1" s="387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278"/>
      <c r="U1" s="2"/>
      <c r="V1" s="278"/>
      <c r="W1" s="3"/>
      <c r="X1" s="276" t="s">
        <v>683</v>
      </c>
      <c r="Y1" s="12"/>
      <c r="Z1" s="12"/>
      <c r="AA1" s="2"/>
    </row>
    <row r="2" spans="2:28" ht="1" customHeight="1" x14ac:dyDescent="0.2">
      <c r="B2" s="69"/>
      <c r="C2" s="2"/>
      <c r="D2" s="3"/>
      <c r="E2" s="3"/>
      <c r="F2" s="3"/>
      <c r="G2" s="387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278"/>
      <c r="U2" s="2"/>
      <c r="V2" s="278"/>
      <c r="W2" s="3"/>
      <c r="X2" s="12"/>
      <c r="Y2" s="12"/>
      <c r="Z2" s="12"/>
      <c r="AA2" s="2"/>
    </row>
    <row r="3" spans="2:28" ht="21" customHeight="1" x14ac:dyDescent="0.2">
      <c r="B3" s="543" t="s">
        <v>294</v>
      </c>
      <c r="C3" s="543" t="s">
        <v>7</v>
      </c>
      <c r="D3" s="545" t="s">
        <v>695</v>
      </c>
      <c r="E3" s="547" t="s">
        <v>8</v>
      </c>
      <c r="F3" s="547" t="s">
        <v>9</v>
      </c>
      <c r="G3" s="516" t="s">
        <v>10</v>
      </c>
      <c r="H3" s="544" t="s">
        <v>11</v>
      </c>
      <c r="I3" s="544"/>
      <c r="J3" s="544"/>
      <c r="K3" s="544"/>
      <c r="L3" s="544"/>
      <c r="M3" s="544"/>
      <c r="N3" s="544"/>
      <c r="O3" s="551" t="s">
        <v>12</v>
      </c>
      <c r="P3" s="514" t="s">
        <v>13</v>
      </c>
      <c r="Q3" s="553" t="s">
        <v>14</v>
      </c>
      <c r="R3" s="555" t="s">
        <v>174</v>
      </c>
      <c r="S3" s="558" t="s">
        <v>15</v>
      </c>
      <c r="T3" s="560" t="s">
        <v>16</v>
      </c>
      <c r="U3" s="561" t="s">
        <v>152</v>
      </c>
      <c r="V3" s="548" t="s">
        <v>17</v>
      </c>
      <c r="W3" s="512" t="s">
        <v>18</v>
      </c>
      <c r="X3" s="513"/>
      <c r="Y3" s="514" t="s">
        <v>19</v>
      </c>
      <c r="Z3" s="516" t="s">
        <v>20</v>
      </c>
      <c r="AA3" s="2"/>
    </row>
    <row r="4" spans="2:28" s="14" customFormat="1" ht="51" customHeight="1" x14ac:dyDescent="0.2">
      <c r="B4" s="544"/>
      <c r="C4" s="544"/>
      <c r="D4" s="546"/>
      <c r="E4" s="544"/>
      <c r="F4" s="544"/>
      <c r="G4" s="550"/>
      <c r="H4" s="514" t="s">
        <v>21</v>
      </c>
      <c r="I4" s="514" t="s">
        <v>143</v>
      </c>
      <c r="J4" s="514" t="s">
        <v>144</v>
      </c>
      <c r="K4" s="514" t="s">
        <v>145</v>
      </c>
      <c r="L4" s="514" t="s">
        <v>146</v>
      </c>
      <c r="M4" s="514" t="s">
        <v>22</v>
      </c>
      <c r="N4" s="514" t="s">
        <v>147</v>
      </c>
      <c r="O4" s="552"/>
      <c r="P4" s="552"/>
      <c r="Q4" s="554"/>
      <c r="R4" s="556"/>
      <c r="S4" s="559"/>
      <c r="T4" s="552"/>
      <c r="U4" s="562"/>
      <c r="V4" s="549"/>
      <c r="W4" s="518" t="s">
        <v>162</v>
      </c>
      <c r="X4" s="518" t="s">
        <v>163</v>
      </c>
      <c r="Y4" s="515"/>
      <c r="Z4" s="517"/>
      <c r="AA4" s="86"/>
      <c r="AB4" s="279"/>
    </row>
    <row r="5" spans="2:28" s="14" customFormat="1" ht="18" customHeight="1" x14ac:dyDescent="0.2">
      <c r="B5" s="544"/>
      <c r="C5" s="544"/>
      <c r="D5" s="546"/>
      <c r="E5" s="544"/>
      <c r="F5" s="544"/>
      <c r="G5" s="550"/>
      <c r="H5" s="514"/>
      <c r="I5" s="514"/>
      <c r="J5" s="514"/>
      <c r="K5" s="514"/>
      <c r="L5" s="514"/>
      <c r="M5" s="514"/>
      <c r="N5" s="514"/>
      <c r="O5" s="280" t="s">
        <v>23</v>
      </c>
      <c r="P5" s="281" t="s">
        <v>24</v>
      </c>
      <c r="Q5" s="15" t="s">
        <v>25</v>
      </c>
      <c r="R5" s="557"/>
      <c r="S5" s="282" t="s">
        <v>25</v>
      </c>
      <c r="T5" s="283" t="s">
        <v>295</v>
      </c>
      <c r="U5" s="413" t="s">
        <v>26</v>
      </c>
      <c r="V5" s="283" t="s">
        <v>296</v>
      </c>
      <c r="W5" s="519"/>
      <c r="X5" s="519"/>
      <c r="Y5" s="515"/>
      <c r="Z5" s="517"/>
      <c r="AA5" s="86"/>
      <c r="AB5" s="279"/>
    </row>
    <row r="6" spans="2:28" ht="40" customHeight="1" x14ac:dyDescent="0.2">
      <c r="B6" s="427">
        <v>1</v>
      </c>
      <c r="C6" s="284" t="s">
        <v>27</v>
      </c>
      <c r="D6" s="285" t="s">
        <v>297</v>
      </c>
      <c r="E6" s="89" t="s">
        <v>298</v>
      </c>
      <c r="F6" s="89" t="s">
        <v>29</v>
      </c>
      <c r="G6" s="157">
        <v>2003</v>
      </c>
      <c r="H6" s="157"/>
      <c r="I6" s="157" t="s">
        <v>2</v>
      </c>
      <c r="J6" s="157"/>
      <c r="K6" s="157"/>
      <c r="L6" s="157"/>
      <c r="M6" s="157" t="s">
        <v>2</v>
      </c>
      <c r="N6" s="157"/>
      <c r="O6" s="79">
        <v>600</v>
      </c>
      <c r="P6" s="286">
        <v>3</v>
      </c>
      <c r="Q6" s="263">
        <v>148621</v>
      </c>
      <c r="R6" s="324" t="s">
        <v>697</v>
      </c>
      <c r="S6" s="263">
        <v>447</v>
      </c>
      <c r="T6" s="79">
        <v>15200</v>
      </c>
      <c r="U6" s="91">
        <v>14</v>
      </c>
      <c r="V6" s="79">
        <v>60909</v>
      </c>
      <c r="W6" s="287" t="s">
        <v>35</v>
      </c>
      <c r="X6" s="287" t="s">
        <v>35</v>
      </c>
      <c r="Y6" s="284" t="s">
        <v>31</v>
      </c>
      <c r="Z6" s="288" t="s">
        <v>32</v>
      </c>
      <c r="AA6" s="2"/>
    </row>
    <row r="7" spans="2:28" ht="40" customHeight="1" x14ac:dyDescent="0.2">
      <c r="B7" s="289">
        <v>2</v>
      </c>
      <c r="C7" s="290" t="s">
        <v>27</v>
      </c>
      <c r="D7" s="291" t="s">
        <v>28</v>
      </c>
      <c r="E7" s="93" t="s">
        <v>203</v>
      </c>
      <c r="F7" s="93" t="s">
        <v>39</v>
      </c>
      <c r="G7" s="92">
        <v>1988</v>
      </c>
      <c r="H7" s="163"/>
      <c r="I7" s="163" t="s">
        <v>2</v>
      </c>
      <c r="J7" s="163"/>
      <c r="K7" s="163"/>
      <c r="L7" s="163"/>
      <c r="M7" s="163" t="s">
        <v>2</v>
      </c>
      <c r="N7" s="163"/>
      <c r="O7" s="83">
        <v>300</v>
      </c>
      <c r="P7" s="292">
        <v>2</v>
      </c>
      <c r="Q7" s="264">
        <v>65665</v>
      </c>
      <c r="R7" s="316" t="s">
        <v>689</v>
      </c>
      <c r="S7" s="264">
        <v>0</v>
      </c>
      <c r="T7" s="83">
        <v>1400</v>
      </c>
      <c r="U7" s="293">
        <v>14</v>
      </c>
      <c r="V7" s="83">
        <v>10842</v>
      </c>
      <c r="W7" s="294" t="s">
        <v>35</v>
      </c>
      <c r="X7" s="294" t="s">
        <v>35</v>
      </c>
      <c r="Y7" s="290" t="s">
        <v>31</v>
      </c>
      <c r="Z7" s="295" t="s">
        <v>32</v>
      </c>
      <c r="AA7" s="2"/>
    </row>
    <row r="8" spans="2:28" ht="40" customHeight="1" x14ac:dyDescent="0.2">
      <c r="B8" s="296">
        <v>3</v>
      </c>
      <c r="C8" s="413" t="s">
        <v>27</v>
      </c>
      <c r="D8" s="297" t="s">
        <v>28</v>
      </c>
      <c r="E8" s="118" t="s">
        <v>204</v>
      </c>
      <c r="F8" s="118" t="s">
        <v>300</v>
      </c>
      <c r="G8" s="117">
        <v>2013</v>
      </c>
      <c r="H8" s="183"/>
      <c r="I8" s="183" t="s">
        <v>2</v>
      </c>
      <c r="J8" s="183"/>
      <c r="K8" s="183"/>
      <c r="L8" s="183"/>
      <c r="M8" s="183" t="s">
        <v>2</v>
      </c>
      <c r="N8" s="183"/>
      <c r="O8" s="120">
        <v>400</v>
      </c>
      <c r="P8" s="298">
        <v>2</v>
      </c>
      <c r="Q8" s="267">
        <v>71831</v>
      </c>
      <c r="R8" s="445" t="s">
        <v>697</v>
      </c>
      <c r="S8" s="267">
        <v>288</v>
      </c>
      <c r="T8" s="120">
        <v>10760</v>
      </c>
      <c r="U8" s="446">
        <v>17</v>
      </c>
      <c r="V8" s="120">
        <v>35450</v>
      </c>
      <c r="W8" s="436" t="s">
        <v>35</v>
      </c>
      <c r="X8" s="436" t="s">
        <v>35</v>
      </c>
      <c r="Y8" s="299" t="s">
        <v>31</v>
      </c>
      <c r="Z8" s="299" t="s">
        <v>32</v>
      </c>
      <c r="AA8" s="2"/>
    </row>
    <row r="9" spans="2:28" ht="40" customHeight="1" x14ac:dyDescent="0.2">
      <c r="B9" s="427">
        <v>4</v>
      </c>
      <c r="C9" s="300" t="s">
        <v>27</v>
      </c>
      <c r="D9" s="301" t="s">
        <v>41</v>
      </c>
      <c r="E9" s="101" t="s">
        <v>301</v>
      </c>
      <c r="F9" s="101" t="s">
        <v>291</v>
      </c>
      <c r="G9" s="100">
        <v>2002</v>
      </c>
      <c r="H9" s="172"/>
      <c r="I9" s="172" t="s">
        <v>2</v>
      </c>
      <c r="J9" s="172"/>
      <c r="K9" s="172"/>
      <c r="L9" s="172"/>
      <c r="M9" s="172" t="s">
        <v>2</v>
      </c>
      <c r="N9" s="172"/>
      <c r="O9" s="32">
        <v>380</v>
      </c>
      <c r="P9" s="302">
        <v>3</v>
      </c>
      <c r="Q9" s="265">
        <v>73714</v>
      </c>
      <c r="R9" s="314" t="s">
        <v>698</v>
      </c>
      <c r="S9" s="265">
        <v>399</v>
      </c>
      <c r="T9" s="32">
        <v>7000</v>
      </c>
      <c r="U9" s="303">
        <v>17</v>
      </c>
      <c r="V9" s="32">
        <v>28144</v>
      </c>
      <c r="W9" s="287" t="s">
        <v>30</v>
      </c>
      <c r="X9" s="304" t="s">
        <v>302</v>
      </c>
      <c r="Y9" s="300" t="s">
        <v>31</v>
      </c>
      <c r="Z9" s="305" t="s">
        <v>32</v>
      </c>
      <c r="AA9" s="2"/>
    </row>
    <row r="10" spans="2:28" s="2" customFormat="1" ht="30" customHeight="1" x14ac:dyDescent="0.2">
      <c r="B10" s="296">
        <v>5</v>
      </c>
      <c r="C10" s="296" t="s">
        <v>42</v>
      </c>
      <c r="D10" s="306" t="s">
        <v>41</v>
      </c>
      <c r="E10" s="97" t="s">
        <v>303</v>
      </c>
      <c r="F10" s="97" t="s">
        <v>292</v>
      </c>
      <c r="G10" s="96">
        <v>1997</v>
      </c>
      <c r="H10" s="439"/>
      <c r="I10" s="439" t="s">
        <v>2</v>
      </c>
      <c r="J10" s="439"/>
      <c r="K10" s="439"/>
      <c r="L10" s="439"/>
      <c r="M10" s="439"/>
      <c r="N10" s="439"/>
      <c r="O10" s="33">
        <v>7</v>
      </c>
      <c r="P10" s="277">
        <v>1</v>
      </c>
      <c r="Q10" s="177">
        <v>1143</v>
      </c>
      <c r="R10" s="307" t="s">
        <v>34</v>
      </c>
      <c r="S10" s="177">
        <v>0</v>
      </c>
      <c r="T10" s="33"/>
      <c r="U10" s="99"/>
      <c r="V10" s="33"/>
      <c r="W10" s="308" t="s">
        <v>38</v>
      </c>
      <c r="X10" s="308" t="s">
        <v>35</v>
      </c>
      <c r="Y10" s="296" t="s">
        <v>31</v>
      </c>
      <c r="Z10" s="309" t="s">
        <v>44</v>
      </c>
      <c r="AB10" s="3"/>
    </row>
    <row r="11" spans="2:28" s="2" customFormat="1" ht="30" customHeight="1" x14ac:dyDescent="0.2">
      <c r="B11" s="284">
        <v>6</v>
      </c>
      <c r="C11" s="411" t="s">
        <v>27</v>
      </c>
      <c r="D11" s="310" t="s">
        <v>46</v>
      </c>
      <c r="E11" s="47" t="s">
        <v>304</v>
      </c>
      <c r="F11" s="47" t="s">
        <v>47</v>
      </c>
      <c r="G11" s="17">
        <v>1999</v>
      </c>
      <c r="H11" s="431"/>
      <c r="I11" s="431" t="s">
        <v>2</v>
      </c>
      <c r="J11" s="431"/>
      <c r="K11" s="431"/>
      <c r="L11" s="431" t="s">
        <v>2</v>
      </c>
      <c r="M11" s="431" t="s">
        <v>2</v>
      </c>
      <c r="N11" s="431"/>
      <c r="O11" s="22">
        <v>180</v>
      </c>
      <c r="P11" s="311">
        <v>2</v>
      </c>
      <c r="Q11" s="19">
        <v>30613</v>
      </c>
      <c r="R11" s="312" t="s">
        <v>37</v>
      </c>
      <c r="S11" s="19">
        <v>0</v>
      </c>
      <c r="T11" s="22"/>
      <c r="U11" s="122"/>
      <c r="V11" s="22"/>
      <c r="W11" s="65" t="s">
        <v>38</v>
      </c>
      <c r="X11" s="313" t="s">
        <v>305</v>
      </c>
      <c r="Y11" s="411" t="s">
        <v>31</v>
      </c>
      <c r="Z11" s="65" t="s">
        <v>306</v>
      </c>
      <c r="AB11" s="3"/>
    </row>
    <row r="12" spans="2:28" s="2" customFormat="1" ht="30" customHeight="1" x14ac:dyDescent="0.2">
      <c r="B12" s="427">
        <v>7</v>
      </c>
      <c r="C12" s="300" t="s">
        <v>27</v>
      </c>
      <c r="D12" s="301" t="s">
        <v>49</v>
      </c>
      <c r="E12" s="101" t="s">
        <v>307</v>
      </c>
      <c r="F12" s="101" t="s">
        <v>50</v>
      </c>
      <c r="G12" s="100">
        <v>1994</v>
      </c>
      <c r="H12" s="172"/>
      <c r="I12" s="172" t="s">
        <v>2</v>
      </c>
      <c r="J12" s="172"/>
      <c r="K12" s="172"/>
      <c r="L12" s="172"/>
      <c r="M12" s="172" t="s">
        <v>2</v>
      </c>
      <c r="N12" s="172"/>
      <c r="O12" s="32">
        <v>150</v>
      </c>
      <c r="P12" s="302">
        <v>2</v>
      </c>
      <c r="Q12" s="265">
        <v>35141</v>
      </c>
      <c r="R12" s="314" t="s">
        <v>551</v>
      </c>
      <c r="S12" s="265">
        <v>0</v>
      </c>
      <c r="T12" s="32"/>
      <c r="U12" s="103"/>
      <c r="V12" s="32"/>
      <c r="W12" s="315" t="s">
        <v>35</v>
      </c>
      <c r="X12" s="315" t="s">
        <v>35</v>
      </c>
      <c r="Y12" s="300" t="s">
        <v>31</v>
      </c>
      <c r="Z12" s="305" t="s">
        <v>32</v>
      </c>
      <c r="AB12" s="3"/>
    </row>
    <row r="13" spans="2:28" s="2" customFormat="1" ht="30" customHeight="1" x14ac:dyDescent="0.2">
      <c r="B13" s="296">
        <v>8</v>
      </c>
      <c r="C13" s="296" t="s">
        <v>45</v>
      </c>
      <c r="D13" s="306" t="s">
        <v>49</v>
      </c>
      <c r="E13" s="97" t="s">
        <v>308</v>
      </c>
      <c r="F13" s="167" t="s">
        <v>51</v>
      </c>
      <c r="G13" s="96">
        <v>1990</v>
      </c>
      <c r="H13" s="439"/>
      <c r="I13" s="439" t="s">
        <v>2</v>
      </c>
      <c r="J13" s="439"/>
      <c r="K13" s="439"/>
      <c r="L13" s="439"/>
      <c r="M13" s="439" t="s">
        <v>2</v>
      </c>
      <c r="N13" s="439"/>
      <c r="O13" s="33">
        <v>50</v>
      </c>
      <c r="P13" s="277">
        <v>2</v>
      </c>
      <c r="Q13" s="177">
        <v>7831</v>
      </c>
      <c r="R13" s="307" t="s">
        <v>62</v>
      </c>
      <c r="S13" s="177">
        <v>0</v>
      </c>
      <c r="T13" s="33"/>
      <c r="U13" s="99"/>
      <c r="V13" s="33"/>
      <c r="W13" s="308" t="s">
        <v>35</v>
      </c>
      <c r="X13" s="308" t="s">
        <v>35</v>
      </c>
      <c r="Y13" s="296" t="s">
        <v>31</v>
      </c>
      <c r="Z13" s="309" t="s">
        <v>48</v>
      </c>
      <c r="AB13" s="3"/>
    </row>
    <row r="14" spans="2:28" s="3" customFormat="1" ht="30" customHeight="1" x14ac:dyDescent="0.2">
      <c r="B14" s="427">
        <v>9</v>
      </c>
      <c r="C14" s="290" t="s">
        <v>27</v>
      </c>
      <c r="D14" s="291" t="s">
        <v>52</v>
      </c>
      <c r="E14" s="93" t="s">
        <v>309</v>
      </c>
      <c r="F14" s="93" t="s">
        <v>53</v>
      </c>
      <c r="G14" s="92">
        <v>1980</v>
      </c>
      <c r="H14" s="163"/>
      <c r="I14" s="163" t="s">
        <v>2</v>
      </c>
      <c r="J14" s="163"/>
      <c r="K14" s="163"/>
      <c r="L14" s="163"/>
      <c r="M14" s="163"/>
      <c r="N14" s="163"/>
      <c r="O14" s="83">
        <v>150</v>
      </c>
      <c r="P14" s="292">
        <v>2</v>
      </c>
      <c r="Q14" s="264">
        <v>31270</v>
      </c>
      <c r="R14" s="316" t="s">
        <v>34</v>
      </c>
      <c r="S14" s="264">
        <v>0</v>
      </c>
      <c r="T14" s="83"/>
      <c r="U14" s="95"/>
      <c r="V14" s="83"/>
      <c r="W14" s="294" t="s">
        <v>38</v>
      </c>
      <c r="X14" s="294" t="s">
        <v>35</v>
      </c>
      <c r="Y14" s="290" t="s">
        <v>31</v>
      </c>
      <c r="Z14" s="295" t="s">
        <v>32</v>
      </c>
      <c r="AA14" s="2"/>
    </row>
    <row r="15" spans="2:28" s="3" customFormat="1" ht="30" customHeight="1" x14ac:dyDescent="0.2">
      <c r="B15" s="290">
        <v>10</v>
      </c>
      <c r="C15" s="290" t="s">
        <v>42</v>
      </c>
      <c r="D15" s="291" t="s">
        <v>52</v>
      </c>
      <c r="E15" s="93" t="s">
        <v>310</v>
      </c>
      <c r="F15" s="93" t="s">
        <v>54</v>
      </c>
      <c r="G15" s="92">
        <v>1994</v>
      </c>
      <c r="H15" s="163"/>
      <c r="I15" s="163" t="s">
        <v>2</v>
      </c>
      <c r="J15" s="163"/>
      <c r="K15" s="163"/>
      <c r="L15" s="163"/>
      <c r="M15" s="163"/>
      <c r="N15" s="163"/>
      <c r="O15" s="83">
        <v>30</v>
      </c>
      <c r="P15" s="292">
        <v>2</v>
      </c>
      <c r="Q15" s="264">
        <v>4951.6099999999997</v>
      </c>
      <c r="R15" s="316" t="s">
        <v>34</v>
      </c>
      <c r="S15" s="264">
        <v>0</v>
      </c>
      <c r="T15" s="83"/>
      <c r="U15" s="95"/>
      <c r="V15" s="83"/>
      <c r="W15" s="294" t="s">
        <v>38</v>
      </c>
      <c r="X15" s="294" t="s">
        <v>35</v>
      </c>
      <c r="Y15" s="290" t="s">
        <v>31</v>
      </c>
      <c r="Z15" s="295" t="s">
        <v>48</v>
      </c>
      <c r="AA15" s="2"/>
    </row>
    <row r="16" spans="2:28" s="3" customFormat="1" ht="30" customHeight="1" x14ac:dyDescent="0.2">
      <c r="B16" s="300">
        <v>11</v>
      </c>
      <c r="C16" s="296" t="s">
        <v>45</v>
      </c>
      <c r="D16" s="306" t="s">
        <v>52</v>
      </c>
      <c r="E16" s="97" t="s">
        <v>311</v>
      </c>
      <c r="F16" s="97" t="s">
        <v>55</v>
      </c>
      <c r="G16" s="96">
        <v>1994</v>
      </c>
      <c r="H16" s="439"/>
      <c r="I16" s="439" t="s">
        <v>2</v>
      </c>
      <c r="J16" s="439"/>
      <c r="K16" s="439"/>
      <c r="L16" s="439"/>
      <c r="M16" s="439"/>
      <c r="N16" s="439"/>
      <c r="O16" s="33">
        <v>80</v>
      </c>
      <c r="P16" s="277">
        <v>2</v>
      </c>
      <c r="Q16" s="177">
        <v>18541</v>
      </c>
      <c r="R16" s="307" t="s">
        <v>37</v>
      </c>
      <c r="S16" s="177">
        <v>0</v>
      </c>
      <c r="T16" s="33"/>
      <c r="U16" s="99"/>
      <c r="V16" s="33"/>
      <c r="W16" s="308" t="s">
        <v>35</v>
      </c>
      <c r="X16" s="308" t="s">
        <v>35</v>
      </c>
      <c r="Y16" s="296" t="s">
        <v>31</v>
      </c>
      <c r="Z16" s="309" t="s">
        <v>32</v>
      </c>
      <c r="AA16" s="2"/>
    </row>
    <row r="17" spans="2:27" s="30" customFormat="1" ht="30" customHeight="1" x14ac:dyDescent="0.2">
      <c r="B17" s="284">
        <v>12</v>
      </c>
      <c r="C17" s="411" t="s">
        <v>684</v>
      </c>
      <c r="D17" s="310" t="s">
        <v>56</v>
      </c>
      <c r="E17" s="47" t="s">
        <v>312</v>
      </c>
      <c r="F17" s="47" t="s">
        <v>57</v>
      </c>
      <c r="G17" s="17">
        <v>1996</v>
      </c>
      <c r="H17" s="431"/>
      <c r="I17" s="431" t="s">
        <v>2</v>
      </c>
      <c r="J17" s="431"/>
      <c r="K17" s="431"/>
      <c r="L17" s="431"/>
      <c r="M17" s="431" t="s">
        <v>2</v>
      </c>
      <c r="N17" s="431"/>
      <c r="O17" s="22">
        <v>90</v>
      </c>
      <c r="P17" s="311">
        <v>2</v>
      </c>
      <c r="Q17" s="19">
        <v>10472</v>
      </c>
      <c r="R17" s="312" t="s">
        <v>690</v>
      </c>
      <c r="S17" s="317">
        <v>0</v>
      </c>
      <c r="T17" s="22"/>
      <c r="U17" s="122"/>
      <c r="V17" s="22"/>
      <c r="W17" s="426" t="s">
        <v>38</v>
      </c>
      <c r="X17" s="426" t="s">
        <v>35</v>
      </c>
      <c r="Y17" s="411" t="s">
        <v>31</v>
      </c>
      <c r="Z17" s="65" t="s">
        <v>32</v>
      </c>
      <c r="AA17" s="2"/>
    </row>
    <row r="18" spans="2:27" s="30" customFormat="1" ht="30" customHeight="1" x14ac:dyDescent="0.2">
      <c r="B18" s="284">
        <v>13</v>
      </c>
      <c r="C18" s="411" t="s">
        <v>42</v>
      </c>
      <c r="D18" s="310" t="s">
        <v>58</v>
      </c>
      <c r="E18" s="47" t="s">
        <v>205</v>
      </c>
      <c r="F18" s="47" t="s">
        <v>59</v>
      </c>
      <c r="G18" s="17">
        <v>1990</v>
      </c>
      <c r="H18" s="431"/>
      <c r="I18" s="431" t="s">
        <v>2</v>
      </c>
      <c r="J18" s="431"/>
      <c r="K18" s="431"/>
      <c r="L18" s="431"/>
      <c r="M18" s="431" t="s">
        <v>2</v>
      </c>
      <c r="N18" s="431"/>
      <c r="O18" s="22">
        <v>40</v>
      </c>
      <c r="P18" s="311">
        <v>2</v>
      </c>
      <c r="Q18" s="19">
        <v>6033</v>
      </c>
      <c r="R18" s="312" t="s">
        <v>34</v>
      </c>
      <c r="S18" s="19">
        <v>0</v>
      </c>
      <c r="T18" s="22"/>
      <c r="U18" s="122"/>
      <c r="V18" s="22"/>
      <c r="W18" s="426" t="s">
        <v>38</v>
      </c>
      <c r="X18" s="426" t="s">
        <v>38</v>
      </c>
      <c r="Y18" s="411" t="s">
        <v>31</v>
      </c>
      <c r="Z18" s="318" t="s">
        <v>313</v>
      </c>
      <c r="AA18" s="2"/>
    </row>
    <row r="19" spans="2:27" s="30" customFormat="1" ht="30" customHeight="1" x14ac:dyDescent="0.2">
      <c r="B19" s="284">
        <v>14</v>
      </c>
      <c r="C19" s="412" t="s">
        <v>27</v>
      </c>
      <c r="D19" s="301" t="s">
        <v>140</v>
      </c>
      <c r="E19" s="111" t="s">
        <v>314</v>
      </c>
      <c r="F19" s="319" t="s">
        <v>206</v>
      </c>
      <c r="G19" s="96">
        <v>2019</v>
      </c>
      <c r="H19" s="320"/>
      <c r="I19" s="172" t="s">
        <v>2</v>
      </c>
      <c r="J19" s="320"/>
      <c r="K19" s="320"/>
      <c r="L19" s="320"/>
      <c r="M19" s="172" t="s">
        <v>2</v>
      </c>
      <c r="N19" s="320"/>
      <c r="O19" s="114">
        <v>150</v>
      </c>
      <c r="P19" s="321">
        <v>2</v>
      </c>
      <c r="Q19" s="447">
        <v>37324</v>
      </c>
      <c r="R19" s="393" t="s">
        <v>691</v>
      </c>
      <c r="S19" s="447">
        <v>108</v>
      </c>
      <c r="T19" s="114">
        <v>3140</v>
      </c>
      <c r="U19" s="115">
        <v>21.6</v>
      </c>
      <c r="V19" s="114">
        <v>18719</v>
      </c>
      <c r="W19" s="436" t="s">
        <v>35</v>
      </c>
      <c r="X19" s="436" t="s">
        <v>35</v>
      </c>
      <c r="Y19" s="412" t="s">
        <v>31</v>
      </c>
      <c r="Z19" s="322" t="s">
        <v>32</v>
      </c>
      <c r="AA19" s="2"/>
    </row>
    <row r="20" spans="2:27" s="30" customFormat="1" ht="40" customHeight="1" x14ac:dyDescent="0.2">
      <c r="B20" s="284">
        <v>15</v>
      </c>
      <c r="C20" s="411" t="s">
        <v>27</v>
      </c>
      <c r="D20" s="310" t="s">
        <v>3</v>
      </c>
      <c r="E20" s="47" t="s">
        <v>315</v>
      </c>
      <c r="F20" s="47" t="s">
        <v>60</v>
      </c>
      <c r="G20" s="17">
        <v>2002</v>
      </c>
      <c r="H20" s="431"/>
      <c r="I20" s="431" t="s">
        <v>2</v>
      </c>
      <c r="J20" s="431"/>
      <c r="K20" s="431"/>
      <c r="L20" s="431" t="s">
        <v>2</v>
      </c>
      <c r="M20" s="431"/>
      <c r="N20" s="431"/>
      <c r="O20" s="22">
        <v>130</v>
      </c>
      <c r="P20" s="311">
        <v>2</v>
      </c>
      <c r="Q20" s="19">
        <v>31203</v>
      </c>
      <c r="R20" s="448" t="s">
        <v>207</v>
      </c>
      <c r="S20" s="19">
        <v>1396</v>
      </c>
      <c r="T20" s="22">
        <v>1360</v>
      </c>
      <c r="U20" s="122">
        <v>12.5</v>
      </c>
      <c r="V20" s="22">
        <v>7141</v>
      </c>
      <c r="W20" s="323" t="s">
        <v>316</v>
      </c>
      <c r="X20" s="426" t="s">
        <v>38</v>
      </c>
      <c r="Y20" s="411" t="s">
        <v>692</v>
      </c>
      <c r="Z20" s="65" t="s">
        <v>32</v>
      </c>
      <c r="AA20" s="2"/>
    </row>
    <row r="21" spans="2:27" s="30" customFormat="1" ht="30" customHeight="1" x14ac:dyDescent="0.2">
      <c r="B21" s="284">
        <v>16</v>
      </c>
      <c r="C21" s="411" t="s">
        <v>45</v>
      </c>
      <c r="D21" s="310" t="s">
        <v>141</v>
      </c>
      <c r="E21" s="47" t="s">
        <v>317</v>
      </c>
      <c r="F21" s="47" t="s">
        <v>318</v>
      </c>
      <c r="G21" s="17">
        <v>1995</v>
      </c>
      <c r="H21" s="431"/>
      <c r="I21" s="431" t="s">
        <v>2</v>
      </c>
      <c r="J21" s="431"/>
      <c r="K21" s="431"/>
      <c r="L21" s="431"/>
      <c r="M21" s="431" t="s">
        <v>2</v>
      </c>
      <c r="N21" s="431"/>
      <c r="O21" s="22">
        <v>44</v>
      </c>
      <c r="P21" s="311">
        <v>2</v>
      </c>
      <c r="Q21" s="19">
        <v>10508</v>
      </c>
      <c r="R21" s="312" t="s">
        <v>62</v>
      </c>
      <c r="S21" s="19">
        <v>18</v>
      </c>
      <c r="T21" s="22"/>
      <c r="U21" s="122"/>
      <c r="V21" s="22"/>
      <c r="W21" s="426" t="s">
        <v>38</v>
      </c>
      <c r="X21" s="426" t="s">
        <v>38</v>
      </c>
      <c r="Y21" s="411" t="s">
        <v>31</v>
      </c>
      <c r="Z21" s="65" t="s">
        <v>48</v>
      </c>
      <c r="AA21" s="2"/>
    </row>
    <row r="22" spans="2:27" s="30" customFormat="1" ht="40" customHeight="1" x14ac:dyDescent="0.2">
      <c r="B22" s="427">
        <v>17</v>
      </c>
      <c r="C22" s="284" t="s">
        <v>27</v>
      </c>
      <c r="D22" s="285" t="s">
        <v>319</v>
      </c>
      <c r="E22" s="89" t="s">
        <v>320</v>
      </c>
      <c r="F22" s="89" t="s">
        <v>552</v>
      </c>
      <c r="G22" s="88">
        <v>1985</v>
      </c>
      <c r="H22" s="157"/>
      <c r="I22" s="157" t="s">
        <v>2</v>
      </c>
      <c r="J22" s="157"/>
      <c r="K22" s="157"/>
      <c r="L22" s="157" t="s">
        <v>2</v>
      </c>
      <c r="M22" s="157" t="s">
        <v>2</v>
      </c>
      <c r="N22" s="157"/>
      <c r="O22" s="79">
        <v>150</v>
      </c>
      <c r="P22" s="286">
        <v>2</v>
      </c>
      <c r="Q22" s="263">
        <v>2920</v>
      </c>
      <c r="R22" s="324" t="s">
        <v>34</v>
      </c>
      <c r="S22" s="263">
        <v>0</v>
      </c>
      <c r="T22" s="79"/>
      <c r="U22" s="91"/>
      <c r="V22" s="79"/>
      <c r="W22" s="287" t="s">
        <v>38</v>
      </c>
      <c r="X22" s="287" t="s">
        <v>35</v>
      </c>
      <c r="Y22" s="434" t="s">
        <v>693</v>
      </c>
      <c r="Z22" s="288" t="s">
        <v>32</v>
      </c>
      <c r="AA22" s="2"/>
    </row>
    <row r="23" spans="2:27" s="30" customFormat="1" ht="40" customHeight="1" x14ac:dyDescent="0.2">
      <c r="B23" s="290">
        <v>18</v>
      </c>
      <c r="C23" s="290" t="s">
        <v>27</v>
      </c>
      <c r="D23" s="291" t="s">
        <v>319</v>
      </c>
      <c r="E23" s="93" t="s">
        <v>320</v>
      </c>
      <c r="F23" s="93" t="s">
        <v>321</v>
      </c>
      <c r="G23" s="92">
        <v>2001</v>
      </c>
      <c r="H23" s="163"/>
      <c r="I23" s="163" t="s">
        <v>2</v>
      </c>
      <c r="J23" s="163"/>
      <c r="K23" s="163"/>
      <c r="L23" s="163" t="s">
        <v>2</v>
      </c>
      <c r="M23" s="163" t="s">
        <v>2</v>
      </c>
      <c r="N23" s="163"/>
      <c r="O23" s="83">
        <v>150</v>
      </c>
      <c r="P23" s="292">
        <v>1</v>
      </c>
      <c r="Q23" s="264">
        <v>15460</v>
      </c>
      <c r="R23" s="316" t="s">
        <v>37</v>
      </c>
      <c r="S23" s="264">
        <v>0</v>
      </c>
      <c r="T23" s="83"/>
      <c r="U23" s="95"/>
      <c r="V23" s="83"/>
      <c r="W23" s="294" t="s">
        <v>38</v>
      </c>
      <c r="X23" s="294" t="s">
        <v>35</v>
      </c>
      <c r="Y23" s="294" t="s">
        <v>693</v>
      </c>
      <c r="Z23" s="295" t="s">
        <v>32</v>
      </c>
      <c r="AA23" s="2"/>
    </row>
    <row r="24" spans="2:27" s="30" customFormat="1" ht="40" customHeight="1" x14ac:dyDescent="0.2">
      <c r="B24" s="290">
        <v>19</v>
      </c>
      <c r="C24" s="290" t="s">
        <v>684</v>
      </c>
      <c r="D24" s="291" t="s">
        <v>322</v>
      </c>
      <c r="E24" s="93" t="s">
        <v>208</v>
      </c>
      <c r="F24" s="93" t="s">
        <v>63</v>
      </c>
      <c r="G24" s="92">
        <v>1991</v>
      </c>
      <c r="H24" s="163"/>
      <c r="I24" s="163" t="s">
        <v>2</v>
      </c>
      <c r="J24" s="163"/>
      <c r="K24" s="163"/>
      <c r="L24" s="163" t="s">
        <v>2</v>
      </c>
      <c r="M24" s="163" t="s">
        <v>2</v>
      </c>
      <c r="N24" s="163"/>
      <c r="O24" s="83">
        <v>105</v>
      </c>
      <c r="P24" s="292">
        <v>2</v>
      </c>
      <c r="Q24" s="264">
        <v>4829</v>
      </c>
      <c r="R24" s="316" t="s">
        <v>34</v>
      </c>
      <c r="S24" s="264">
        <v>0</v>
      </c>
      <c r="T24" s="83"/>
      <c r="U24" s="95"/>
      <c r="V24" s="83"/>
      <c r="W24" s="294" t="s">
        <v>38</v>
      </c>
      <c r="X24" s="295" t="s">
        <v>323</v>
      </c>
      <c r="Y24" s="294" t="s">
        <v>693</v>
      </c>
      <c r="Z24" s="295" t="s">
        <v>32</v>
      </c>
      <c r="AA24" s="2"/>
    </row>
    <row r="25" spans="2:27" s="30" customFormat="1" ht="40" customHeight="1" x14ac:dyDescent="0.2">
      <c r="B25" s="289">
        <v>20</v>
      </c>
      <c r="C25" s="289" t="s">
        <v>42</v>
      </c>
      <c r="D25" s="325" t="s">
        <v>319</v>
      </c>
      <c r="E25" s="106" t="s">
        <v>324</v>
      </c>
      <c r="F25" s="106" t="s">
        <v>64</v>
      </c>
      <c r="G25" s="105">
        <v>1991</v>
      </c>
      <c r="H25" s="326"/>
      <c r="I25" s="326" t="s">
        <v>2</v>
      </c>
      <c r="J25" s="326"/>
      <c r="K25" s="326" t="s">
        <v>2</v>
      </c>
      <c r="L25" s="326"/>
      <c r="M25" s="326" t="s">
        <v>2</v>
      </c>
      <c r="N25" s="326"/>
      <c r="O25" s="76">
        <v>15</v>
      </c>
      <c r="P25" s="327">
        <v>2</v>
      </c>
      <c r="Q25" s="329">
        <v>1872</v>
      </c>
      <c r="R25" s="328" t="s">
        <v>37</v>
      </c>
      <c r="S25" s="329">
        <v>0</v>
      </c>
      <c r="T25" s="76"/>
      <c r="U25" s="108"/>
      <c r="V25" s="76"/>
      <c r="W25" s="330" t="s">
        <v>38</v>
      </c>
      <c r="X25" s="330" t="s">
        <v>35</v>
      </c>
      <c r="Y25" s="294" t="s">
        <v>693</v>
      </c>
      <c r="Z25" s="331" t="s">
        <v>32</v>
      </c>
      <c r="AA25" s="2"/>
    </row>
    <row r="26" spans="2:27" s="30" customFormat="1" ht="30" customHeight="1" x14ac:dyDescent="0.2">
      <c r="B26" s="296">
        <v>21</v>
      </c>
      <c r="C26" s="296" t="s">
        <v>684</v>
      </c>
      <c r="D26" s="306" t="s">
        <v>604</v>
      </c>
      <c r="E26" s="97" t="s">
        <v>685</v>
      </c>
      <c r="F26" s="97" t="s">
        <v>688</v>
      </c>
      <c r="G26" s="96">
        <v>2021</v>
      </c>
      <c r="H26" s="439"/>
      <c r="I26" s="439" t="s">
        <v>2</v>
      </c>
      <c r="J26" s="439"/>
      <c r="K26" s="439"/>
      <c r="L26" s="439" t="s">
        <v>2</v>
      </c>
      <c r="M26" s="439" t="s">
        <v>2</v>
      </c>
      <c r="N26" s="439"/>
      <c r="O26" s="33">
        <v>285</v>
      </c>
      <c r="P26" s="277">
        <v>3</v>
      </c>
      <c r="Q26" s="177">
        <v>41644</v>
      </c>
      <c r="R26" s="307" t="s">
        <v>686</v>
      </c>
      <c r="S26" s="177">
        <v>2267</v>
      </c>
      <c r="T26" s="33">
        <v>6500</v>
      </c>
      <c r="U26" s="99">
        <v>21.6</v>
      </c>
      <c r="V26" s="33">
        <v>19579</v>
      </c>
      <c r="W26" s="308" t="s">
        <v>38</v>
      </c>
      <c r="X26" s="308" t="s">
        <v>38</v>
      </c>
      <c r="Y26" s="332" t="s">
        <v>687</v>
      </c>
      <c r="Z26" s="309" t="s">
        <v>32</v>
      </c>
      <c r="AA26" s="2"/>
    </row>
    <row r="27" spans="2:27" s="30" customFormat="1" ht="16" customHeight="1" x14ac:dyDescent="0.2">
      <c r="B27" s="333"/>
      <c r="C27" s="333"/>
      <c r="D27" s="333"/>
      <c r="E27" s="333"/>
      <c r="F27" s="333"/>
      <c r="G27" s="388"/>
      <c r="H27" s="334"/>
      <c r="I27" s="335"/>
      <c r="J27" s="400"/>
      <c r="K27" s="336" t="s">
        <v>155</v>
      </c>
      <c r="L27" s="10">
        <f>COUNTIF($C$6:$C$26,"固")</f>
        <v>0</v>
      </c>
      <c r="M27" s="521" t="s">
        <v>154</v>
      </c>
      <c r="N27" s="522"/>
      <c r="O27" s="32">
        <f>SUMIF($C$6:$C$26,"固",O6:O26)</f>
        <v>0</v>
      </c>
      <c r="P27" s="32">
        <f>SUMIF($C$6:$C$26,"固",P6:P26)</f>
        <v>0</v>
      </c>
      <c r="Q27" s="32">
        <f>SUMIF($C$6:$C$26,"固",Q6:Q26)</f>
        <v>0</v>
      </c>
      <c r="R27" s="337"/>
      <c r="S27" s="114">
        <f>SUMIF($C$6:$C$26,"固",S6:S26)</f>
        <v>0</v>
      </c>
      <c r="T27" s="114">
        <f>SUMIF($C$6:$C$26,"固",T6:T26)</f>
        <v>0</v>
      </c>
      <c r="U27" s="114">
        <f>SUMIF($C$6:$C$26,"固",U6:U26)</f>
        <v>0</v>
      </c>
      <c r="V27" s="114">
        <f>SUMIF($C$6:$C$26,"固",V6:V26)</f>
        <v>0</v>
      </c>
      <c r="W27" s="338"/>
      <c r="X27" s="437"/>
      <c r="Y27" s="437"/>
      <c r="Z27" s="437"/>
      <c r="AA27" s="7"/>
    </row>
    <row r="28" spans="2:27" s="30" customFormat="1" ht="16" customHeight="1" x14ac:dyDescent="0.2">
      <c r="B28" s="333"/>
      <c r="C28" s="333"/>
      <c r="D28" s="333"/>
      <c r="E28" s="333"/>
      <c r="F28" s="333"/>
      <c r="G28" s="388"/>
      <c r="H28" s="339"/>
      <c r="I28" s="340"/>
      <c r="J28" s="401"/>
      <c r="K28" s="341" t="s">
        <v>156</v>
      </c>
      <c r="L28" s="401">
        <f>COUNTIF($C$6:$C$26,"機")</f>
        <v>4</v>
      </c>
      <c r="M28" s="523" t="s">
        <v>154</v>
      </c>
      <c r="N28" s="524"/>
      <c r="O28" s="83">
        <f>SUMIF($C$6:$C$26,"機",O6:O26)</f>
        <v>92</v>
      </c>
      <c r="P28" s="83">
        <f>SUMIF($C$6:$C$26,"機",P6:P26)</f>
        <v>7</v>
      </c>
      <c r="Q28" s="83">
        <f>SUMIF($C$6:$C$26,"機",Q6:Q26)</f>
        <v>13999.61</v>
      </c>
      <c r="R28" s="337"/>
      <c r="S28" s="83">
        <f>SUMIF($C$6:$C$26,"機",S6:S26)</f>
        <v>0</v>
      </c>
      <c r="T28" s="83">
        <f>SUMIF($C$6:$C$26,"機",T6:T26)</f>
        <v>0</v>
      </c>
      <c r="U28" s="83">
        <f>SUMIF($C$6:$C$26,"機",U6:U26)</f>
        <v>0</v>
      </c>
      <c r="V28" s="83">
        <f>SUMIF($C$6:$C$26,"機",V6:V26)</f>
        <v>0</v>
      </c>
      <c r="W28" s="342"/>
      <c r="X28" s="343"/>
      <c r="Y28" s="343"/>
      <c r="Z28" s="343"/>
      <c r="AA28" s="7"/>
    </row>
    <row r="29" spans="2:27" ht="16" customHeight="1" x14ac:dyDescent="0.2">
      <c r="B29" s="333"/>
      <c r="C29" s="333"/>
      <c r="D29" s="333"/>
      <c r="E29" s="333"/>
      <c r="F29" s="333"/>
      <c r="G29" s="388"/>
      <c r="H29" s="339"/>
      <c r="I29" s="340"/>
      <c r="J29" s="401"/>
      <c r="K29" s="341" t="s">
        <v>157</v>
      </c>
      <c r="L29" s="401">
        <f>COUNTIF($C$6:$C$26,"准")</f>
        <v>3</v>
      </c>
      <c r="M29" s="523" t="s">
        <v>154</v>
      </c>
      <c r="N29" s="524"/>
      <c r="O29" s="83">
        <f>SUMIF($C$6:$C$26,"准",O6:O26)</f>
        <v>174</v>
      </c>
      <c r="P29" s="83">
        <f>SUMIF($C$6:$C$26,"准",P6:P26)</f>
        <v>6</v>
      </c>
      <c r="Q29" s="83">
        <f>SUMIF($C$6:$C$26,"准",Q6:Q26)</f>
        <v>36880</v>
      </c>
      <c r="R29" s="337"/>
      <c r="S29" s="83">
        <f>SUMIF($C$6:$C$26,"准",S6:S26)</f>
        <v>18</v>
      </c>
      <c r="T29" s="83">
        <f>SUMIF($C$6:$C$26,"准",T6:T26)</f>
        <v>0</v>
      </c>
      <c r="U29" s="83">
        <f>SUMIF($C$6:$C$26,"准",U6:U26)</f>
        <v>0</v>
      </c>
      <c r="V29" s="83">
        <f>SUMIF($C$6:$C$26,"准",V6:V26)</f>
        <v>0</v>
      </c>
      <c r="W29" s="342"/>
      <c r="X29" s="343"/>
      <c r="Y29" s="343"/>
      <c r="Z29" s="343"/>
      <c r="AA29" s="7"/>
    </row>
    <row r="30" spans="2:27" ht="16" customHeight="1" x14ac:dyDescent="0.2">
      <c r="B30" s="333"/>
      <c r="C30" s="333"/>
      <c r="D30" s="333"/>
      <c r="E30" s="333"/>
      <c r="F30" s="333"/>
      <c r="G30" s="388"/>
      <c r="H30" s="344"/>
      <c r="I30" s="345"/>
      <c r="J30" s="402"/>
      <c r="K30" s="346" t="s">
        <v>158</v>
      </c>
      <c r="L30" s="400">
        <f>COUNTIF($C$6:$C$26,"全")</f>
        <v>14</v>
      </c>
      <c r="M30" s="525" t="s">
        <v>154</v>
      </c>
      <c r="N30" s="526"/>
      <c r="O30" s="33">
        <f>SUMIF($C$6:$C$26,"全",O6:O26)</f>
        <v>3220</v>
      </c>
      <c r="P30" s="33">
        <f>SUMIF($C$6:$C$26,"全",P6:P26)</f>
        <v>30</v>
      </c>
      <c r="Q30" s="33">
        <f>SUMIF($C$6:$C$26,"全",Q6:Q26)</f>
        <v>600707</v>
      </c>
      <c r="R30" s="337"/>
      <c r="S30" s="33">
        <f>SUMIF($C$6:$C$26,"全",S6:S26)</f>
        <v>4905</v>
      </c>
      <c r="T30" s="33">
        <f>SUMIF($C$6:$C$26,"全",T6:T26)</f>
        <v>45360</v>
      </c>
      <c r="U30" s="33">
        <f>SUMIF($C$6:$C$26,"全",U6:U26)</f>
        <v>117.69999999999999</v>
      </c>
      <c r="V30" s="33">
        <f>SUMIF($C$6:$C$26,"全",V6:V26)</f>
        <v>180784</v>
      </c>
      <c r="W30" s="342"/>
      <c r="X30" s="343"/>
      <c r="Y30" s="343"/>
      <c r="Z30" s="343"/>
      <c r="AA30" s="7"/>
    </row>
    <row r="31" spans="2:27" ht="16" customHeight="1" x14ac:dyDescent="0.2">
      <c r="B31" s="333"/>
      <c r="C31" s="224"/>
      <c r="D31" s="224"/>
      <c r="E31" s="224"/>
      <c r="F31" s="224"/>
      <c r="G31" s="389"/>
      <c r="H31" s="527" t="s">
        <v>168</v>
      </c>
      <c r="I31" s="528"/>
      <c r="J31" s="528"/>
      <c r="K31" s="237" t="s">
        <v>151</v>
      </c>
      <c r="L31" s="405">
        <f>SUM(L27:L30)</f>
        <v>21</v>
      </c>
      <c r="M31" s="529" t="s">
        <v>154</v>
      </c>
      <c r="N31" s="530"/>
      <c r="O31" s="120">
        <f>SUM(O27:O30)</f>
        <v>3486</v>
      </c>
      <c r="P31" s="347">
        <f>SUM(P27:P30)</f>
        <v>43</v>
      </c>
      <c r="Q31" s="120">
        <f>SUM(Q27:Q30)</f>
        <v>651586.61</v>
      </c>
      <c r="R31" s="337"/>
      <c r="S31" s="120">
        <f>SUM(S27:S30)</f>
        <v>4923</v>
      </c>
      <c r="T31" s="120">
        <f>SUM(T27:T30)</f>
        <v>45360</v>
      </c>
      <c r="U31" s="120">
        <f>SUM(U27:U30)</f>
        <v>117.69999999999999</v>
      </c>
      <c r="V31" s="120">
        <f>SUM(V27:V30)</f>
        <v>180784</v>
      </c>
      <c r="W31" s="342"/>
      <c r="X31" s="343"/>
      <c r="Y31" s="343"/>
      <c r="Z31" s="343"/>
      <c r="AA31" s="7"/>
    </row>
    <row r="32" spans="2:27" ht="16" customHeight="1" x14ac:dyDescent="0.2">
      <c r="B32" s="57" t="s">
        <v>553</v>
      </c>
      <c r="C32" s="224"/>
      <c r="D32" s="224"/>
      <c r="E32" s="224"/>
      <c r="F32" s="224"/>
      <c r="G32" s="389"/>
      <c r="H32" s="224"/>
      <c r="I32" s="224"/>
      <c r="J32" s="10"/>
      <c r="K32" s="80"/>
      <c r="L32" s="10"/>
      <c r="M32" s="10"/>
      <c r="N32" s="348"/>
      <c r="O32" s="28"/>
      <c r="P32" s="349"/>
      <c r="Q32" s="28"/>
      <c r="R32" s="21"/>
      <c r="S32" s="28"/>
      <c r="T32" s="28"/>
      <c r="U32" s="28"/>
      <c r="V32" s="28"/>
      <c r="W32" s="343"/>
      <c r="X32" s="343"/>
      <c r="Y32" s="343"/>
      <c r="Z32" s="343"/>
      <c r="AA32" s="7"/>
    </row>
    <row r="33" spans="2:27" ht="16" customHeight="1" x14ac:dyDescent="0.2">
      <c r="B33" s="444" t="s">
        <v>180</v>
      </c>
      <c r="C33" s="350" t="s">
        <v>177</v>
      </c>
      <c r="D33" s="351" t="s">
        <v>6</v>
      </c>
      <c r="E33" s="43" t="s">
        <v>164</v>
      </c>
      <c r="F33" s="43" t="s">
        <v>165</v>
      </c>
      <c r="G33" s="352" t="s">
        <v>325</v>
      </c>
      <c r="H33" s="531" t="s">
        <v>170</v>
      </c>
      <c r="I33" s="532"/>
      <c r="J33" s="532"/>
      <c r="K33" s="532"/>
      <c r="L33" s="532"/>
      <c r="M33" s="532"/>
      <c r="N33" s="533"/>
      <c r="O33" s="353" t="s">
        <v>183</v>
      </c>
      <c r="P33" s="354" t="s">
        <v>166</v>
      </c>
      <c r="Q33" s="355" t="s">
        <v>167</v>
      </c>
      <c r="R33" s="43" t="s">
        <v>195</v>
      </c>
      <c r="S33" s="356"/>
      <c r="T33" s="28"/>
      <c r="U33" s="28"/>
      <c r="V33" s="28"/>
      <c r="W33" s="343"/>
      <c r="X33" s="343"/>
      <c r="Y33" s="343"/>
      <c r="Z33" s="343"/>
      <c r="AA33" s="7"/>
    </row>
    <row r="34" spans="2:27" ht="21" customHeight="1" x14ac:dyDescent="0.2">
      <c r="B34" s="411" t="s">
        <v>153</v>
      </c>
      <c r="C34" s="290" t="s">
        <v>27</v>
      </c>
      <c r="D34" s="291" t="s">
        <v>28</v>
      </c>
      <c r="E34" s="93" t="s">
        <v>326</v>
      </c>
      <c r="F34" s="93" t="s">
        <v>40</v>
      </c>
      <c r="G34" s="17">
        <v>1990</v>
      </c>
      <c r="H34" s="534" t="s">
        <v>554</v>
      </c>
      <c r="I34" s="535"/>
      <c r="J34" s="535"/>
      <c r="K34" s="535"/>
      <c r="L34" s="535"/>
      <c r="M34" s="535"/>
      <c r="N34" s="536"/>
      <c r="O34" s="357">
        <v>200</v>
      </c>
      <c r="P34" s="358">
        <v>2</v>
      </c>
      <c r="Q34" s="359" t="s">
        <v>328</v>
      </c>
      <c r="R34" s="360" t="s">
        <v>329</v>
      </c>
      <c r="S34" s="356"/>
      <c r="T34" s="28"/>
      <c r="U34" s="28"/>
      <c r="V34" s="28"/>
      <c r="W34" s="343"/>
      <c r="X34" s="343"/>
      <c r="Y34" s="343"/>
      <c r="Z34" s="343"/>
      <c r="AA34" s="7"/>
    </row>
    <row r="35" spans="2:27" ht="21" customHeight="1" x14ac:dyDescent="0.2">
      <c r="B35" s="411" t="s">
        <v>153</v>
      </c>
      <c r="C35" s="411" t="s">
        <v>330</v>
      </c>
      <c r="D35" s="361" t="s">
        <v>331</v>
      </c>
      <c r="E35" s="47" t="s">
        <v>332</v>
      </c>
      <c r="F35" s="47" t="s">
        <v>333</v>
      </c>
      <c r="G35" s="362">
        <v>1982</v>
      </c>
      <c r="H35" s="504" t="s">
        <v>91</v>
      </c>
      <c r="I35" s="502"/>
      <c r="J35" s="502"/>
      <c r="K35" s="502"/>
      <c r="L35" s="502"/>
      <c r="M35" s="502"/>
      <c r="N35" s="503"/>
      <c r="O35" s="363">
        <v>15</v>
      </c>
      <c r="P35" s="286">
        <v>1</v>
      </c>
      <c r="Q35" s="364" t="s">
        <v>334</v>
      </c>
      <c r="R35" s="159" t="s">
        <v>335</v>
      </c>
      <c r="S35" s="356"/>
      <c r="T35" s="28"/>
      <c r="U35" s="28"/>
      <c r="V35" s="28"/>
      <c r="W35" s="343"/>
      <c r="X35" s="343"/>
      <c r="Y35" s="343"/>
      <c r="Z35" s="343"/>
      <c r="AA35" s="7"/>
    </row>
    <row r="36" spans="2:27" ht="21" customHeight="1" x14ac:dyDescent="0.2">
      <c r="B36" s="427" t="s">
        <v>153</v>
      </c>
      <c r="C36" s="427" t="s">
        <v>45</v>
      </c>
      <c r="D36" s="365" t="s">
        <v>140</v>
      </c>
      <c r="E36" s="221" t="s">
        <v>336</v>
      </c>
      <c r="F36" s="221" t="s">
        <v>337</v>
      </c>
      <c r="G36" s="129">
        <v>1997</v>
      </c>
      <c r="H36" s="537" t="s">
        <v>91</v>
      </c>
      <c r="I36" s="538"/>
      <c r="J36" s="538"/>
      <c r="K36" s="538"/>
      <c r="L36" s="538"/>
      <c r="M36" s="538"/>
      <c r="N36" s="539"/>
      <c r="O36" s="357">
        <v>60</v>
      </c>
      <c r="P36" s="358">
        <v>2</v>
      </c>
      <c r="Q36" s="359" t="s">
        <v>327</v>
      </c>
      <c r="R36" s="360" t="s">
        <v>329</v>
      </c>
      <c r="S36" s="356"/>
      <c r="T36" s="28"/>
      <c r="U36" s="28"/>
      <c r="V36" s="28"/>
      <c r="W36" s="343"/>
      <c r="X36" s="343"/>
      <c r="Y36" s="343"/>
      <c r="Z36" s="343"/>
      <c r="AA36" s="7"/>
    </row>
    <row r="37" spans="2:27" ht="21" customHeight="1" x14ac:dyDescent="0.2">
      <c r="B37" s="296" t="s">
        <v>153</v>
      </c>
      <c r="C37" s="296" t="s">
        <v>42</v>
      </c>
      <c r="D37" s="306" t="s">
        <v>140</v>
      </c>
      <c r="E37" s="97" t="s">
        <v>338</v>
      </c>
      <c r="F37" s="167" t="s">
        <v>339</v>
      </c>
      <c r="G37" s="96">
        <v>1999</v>
      </c>
      <c r="H37" s="540" t="s">
        <v>91</v>
      </c>
      <c r="I37" s="541"/>
      <c r="J37" s="541"/>
      <c r="K37" s="541"/>
      <c r="L37" s="541"/>
      <c r="M37" s="541"/>
      <c r="N37" s="542"/>
      <c r="O37" s="366">
        <v>15</v>
      </c>
      <c r="P37" s="367">
        <v>2</v>
      </c>
      <c r="Q37" s="368" t="s">
        <v>334</v>
      </c>
      <c r="R37" s="369" t="s">
        <v>329</v>
      </c>
      <c r="S37" s="356"/>
      <c r="T37" s="28"/>
      <c r="U37" s="28"/>
      <c r="V37" s="28"/>
      <c r="W37" s="343"/>
      <c r="X37" s="343"/>
      <c r="Y37" s="343"/>
      <c r="Z37" s="343"/>
      <c r="AA37" s="7"/>
    </row>
    <row r="38" spans="2:27" ht="21" customHeight="1" x14ac:dyDescent="0.2">
      <c r="B38" s="427" t="s">
        <v>159</v>
      </c>
      <c r="C38" s="427" t="s">
        <v>27</v>
      </c>
      <c r="D38" s="365" t="s">
        <v>28</v>
      </c>
      <c r="E38" s="221" t="s">
        <v>340</v>
      </c>
      <c r="F38" s="221" t="s">
        <v>33</v>
      </c>
      <c r="G38" s="129">
        <v>1980</v>
      </c>
      <c r="H38" s="509" t="s">
        <v>91</v>
      </c>
      <c r="I38" s="509"/>
      <c r="J38" s="509"/>
      <c r="K38" s="509"/>
      <c r="L38" s="509"/>
      <c r="M38" s="509"/>
      <c r="N38" s="509"/>
      <c r="O38" s="230">
        <v>45</v>
      </c>
      <c r="P38" s="370">
        <v>1</v>
      </c>
      <c r="Q38" s="434" t="s">
        <v>32</v>
      </c>
      <c r="R38" s="270" t="s">
        <v>341</v>
      </c>
      <c r="S38" s="356"/>
      <c r="T38" s="28"/>
      <c r="U38" s="28"/>
      <c r="V38" s="28"/>
      <c r="W38" s="343"/>
      <c r="X38" s="343"/>
      <c r="Y38" s="343"/>
      <c r="Z38" s="343"/>
      <c r="AA38" s="7"/>
    </row>
    <row r="39" spans="2:27" ht="21" customHeight="1" x14ac:dyDescent="0.2">
      <c r="B39" s="296" t="s">
        <v>159</v>
      </c>
      <c r="C39" s="296" t="s">
        <v>27</v>
      </c>
      <c r="D39" s="306" t="s">
        <v>28</v>
      </c>
      <c r="E39" s="97" t="s">
        <v>342</v>
      </c>
      <c r="F39" s="97" t="s">
        <v>36</v>
      </c>
      <c r="G39" s="96">
        <v>1984</v>
      </c>
      <c r="H39" s="520" t="s">
        <v>91</v>
      </c>
      <c r="I39" s="520"/>
      <c r="J39" s="520"/>
      <c r="K39" s="520"/>
      <c r="L39" s="520"/>
      <c r="M39" s="520"/>
      <c r="N39" s="520"/>
      <c r="O39" s="33">
        <v>90</v>
      </c>
      <c r="P39" s="277">
        <v>2</v>
      </c>
      <c r="Q39" s="308" t="s">
        <v>32</v>
      </c>
      <c r="R39" s="168" t="s">
        <v>341</v>
      </c>
      <c r="S39" s="356"/>
      <c r="T39" s="28"/>
      <c r="U39" s="28"/>
      <c r="V39" s="28"/>
      <c r="W39" s="343"/>
      <c r="X39" s="343"/>
      <c r="Y39" s="343"/>
      <c r="Z39" s="343"/>
      <c r="AA39" s="7"/>
    </row>
    <row r="40" spans="2:27" ht="21" customHeight="1" x14ac:dyDescent="0.2">
      <c r="B40" s="427" t="s">
        <v>159</v>
      </c>
      <c r="C40" s="427" t="s">
        <v>158</v>
      </c>
      <c r="D40" s="365" t="s">
        <v>343</v>
      </c>
      <c r="E40" s="221" t="s">
        <v>344</v>
      </c>
      <c r="F40" s="221" t="s">
        <v>345</v>
      </c>
      <c r="G40" s="129">
        <v>1980</v>
      </c>
      <c r="H40" s="509" t="s">
        <v>91</v>
      </c>
      <c r="I40" s="509"/>
      <c r="J40" s="509"/>
      <c r="K40" s="509"/>
      <c r="L40" s="509"/>
      <c r="M40" s="509"/>
      <c r="N40" s="509"/>
      <c r="O40" s="230">
        <v>300</v>
      </c>
      <c r="P40" s="370">
        <v>2</v>
      </c>
      <c r="Q40" s="434" t="s">
        <v>346</v>
      </c>
      <c r="R40" s="270" t="s">
        <v>347</v>
      </c>
      <c r="S40" s="356"/>
      <c r="T40" s="28"/>
      <c r="U40" s="28"/>
      <c r="V40" s="28"/>
      <c r="W40" s="343"/>
      <c r="X40" s="343"/>
      <c r="Y40" s="343"/>
      <c r="Z40" s="343"/>
      <c r="AA40" s="7"/>
    </row>
    <row r="41" spans="2:27" ht="21" customHeight="1" x14ac:dyDescent="0.2">
      <c r="B41" s="296" t="s">
        <v>159</v>
      </c>
      <c r="C41" s="296" t="s">
        <v>348</v>
      </c>
      <c r="D41" s="371" t="s">
        <v>349</v>
      </c>
      <c r="E41" s="97" t="s">
        <v>350</v>
      </c>
      <c r="F41" s="97" t="s">
        <v>43</v>
      </c>
      <c r="G41" s="96">
        <v>1995</v>
      </c>
      <c r="H41" s="520" t="s">
        <v>91</v>
      </c>
      <c r="I41" s="520"/>
      <c r="J41" s="520"/>
      <c r="K41" s="520"/>
      <c r="L41" s="520"/>
      <c r="M41" s="520"/>
      <c r="N41" s="520"/>
      <c r="O41" s="33">
        <v>31</v>
      </c>
      <c r="P41" s="277">
        <v>2</v>
      </c>
      <c r="Q41" s="308" t="s">
        <v>351</v>
      </c>
      <c r="R41" s="168" t="s">
        <v>352</v>
      </c>
      <c r="S41" s="356"/>
      <c r="T41" s="28"/>
      <c r="U41" s="28"/>
      <c r="V41" s="28"/>
      <c r="W41" s="343"/>
      <c r="X41" s="343"/>
      <c r="Y41" s="343"/>
      <c r="Z41" s="343"/>
      <c r="AA41" s="7"/>
    </row>
    <row r="42" spans="2:27" ht="21" customHeight="1" x14ac:dyDescent="0.2">
      <c r="B42" s="411" t="s">
        <v>159</v>
      </c>
      <c r="C42" s="411" t="s">
        <v>155</v>
      </c>
      <c r="D42" s="310" t="s">
        <v>46</v>
      </c>
      <c r="E42" s="47" t="s">
        <v>353</v>
      </c>
      <c r="F42" s="47" t="s">
        <v>354</v>
      </c>
      <c r="G42" s="17">
        <v>1993</v>
      </c>
      <c r="H42" s="504" t="s">
        <v>555</v>
      </c>
      <c r="I42" s="502"/>
      <c r="J42" s="502"/>
      <c r="K42" s="502"/>
      <c r="L42" s="502"/>
      <c r="M42" s="502"/>
      <c r="N42" s="503"/>
      <c r="O42" s="23">
        <v>26</v>
      </c>
      <c r="P42" s="311">
        <v>2</v>
      </c>
      <c r="Q42" s="399" t="s">
        <v>32</v>
      </c>
      <c r="R42" s="178" t="s">
        <v>355</v>
      </c>
      <c r="S42" s="356"/>
      <c r="T42" s="28"/>
      <c r="U42" s="28"/>
      <c r="V42" s="28"/>
      <c r="W42" s="343"/>
      <c r="X42" s="343"/>
      <c r="Y42" s="343"/>
      <c r="Z42" s="343"/>
      <c r="AA42" s="7"/>
    </row>
    <row r="43" spans="2:27" ht="21" customHeight="1" x14ac:dyDescent="0.2">
      <c r="B43" s="411" t="s">
        <v>159</v>
      </c>
      <c r="C43" s="411" t="s">
        <v>27</v>
      </c>
      <c r="D43" s="310" t="s">
        <v>52</v>
      </c>
      <c r="E43" s="47" t="s">
        <v>356</v>
      </c>
      <c r="F43" s="47" t="s">
        <v>357</v>
      </c>
      <c r="G43" s="17">
        <v>1972</v>
      </c>
      <c r="H43" s="508" t="s">
        <v>91</v>
      </c>
      <c r="I43" s="508"/>
      <c r="J43" s="508"/>
      <c r="K43" s="508"/>
      <c r="L43" s="508"/>
      <c r="M43" s="508"/>
      <c r="N43" s="508"/>
      <c r="O43" s="22">
        <v>100</v>
      </c>
      <c r="P43" s="311">
        <v>4</v>
      </c>
      <c r="Q43" s="65" t="s">
        <v>351</v>
      </c>
      <c r="R43" s="178" t="s">
        <v>341</v>
      </c>
      <c r="S43" s="356"/>
      <c r="T43" s="28"/>
      <c r="U43" s="28"/>
      <c r="V43" s="28"/>
      <c r="W43" s="343"/>
      <c r="X43" s="343"/>
      <c r="Y43" s="343"/>
      <c r="Z43" s="343"/>
      <c r="AA43" s="7"/>
    </row>
    <row r="44" spans="2:27" ht="21" customHeight="1" x14ac:dyDescent="0.2">
      <c r="B44" s="427" t="s">
        <v>159</v>
      </c>
      <c r="C44" s="427" t="s">
        <v>358</v>
      </c>
      <c r="D44" s="365" t="s">
        <v>359</v>
      </c>
      <c r="E44" s="221" t="s">
        <v>360</v>
      </c>
      <c r="F44" s="221" t="s">
        <v>361</v>
      </c>
      <c r="G44" s="129">
        <v>1974</v>
      </c>
      <c r="H44" s="509" t="s">
        <v>91</v>
      </c>
      <c r="I44" s="509"/>
      <c r="J44" s="509"/>
      <c r="K44" s="509"/>
      <c r="L44" s="509"/>
      <c r="M44" s="509"/>
      <c r="N44" s="509"/>
      <c r="O44" s="230">
        <v>5</v>
      </c>
      <c r="P44" s="370">
        <v>1</v>
      </c>
      <c r="Q44" s="434" t="s">
        <v>351</v>
      </c>
      <c r="R44" s="270" t="s">
        <v>347</v>
      </c>
      <c r="S44" s="356"/>
      <c r="T44" s="28"/>
      <c r="U44" s="28"/>
      <c r="V44" s="28"/>
      <c r="W44" s="343"/>
      <c r="X44" s="343"/>
      <c r="Y44" s="343"/>
      <c r="Z44" s="343"/>
      <c r="AA44" s="7"/>
    </row>
    <row r="45" spans="2:27" ht="21" customHeight="1" x14ac:dyDescent="0.2">
      <c r="B45" s="290" t="s">
        <v>159</v>
      </c>
      <c r="C45" s="290" t="s">
        <v>155</v>
      </c>
      <c r="D45" s="291" t="s">
        <v>359</v>
      </c>
      <c r="E45" s="93" t="s">
        <v>360</v>
      </c>
      <c r="F45" s="93" t="s">
        <v>361</v>
      </c>
      <c r="G45" s="92">
        <v>1996</v>
      </c>
      <c r="H45" s="510" t="s">
        <v>91</v>
      </c>
      <c r="I45" s="510"/>
      <c r="J45" s="510"/>
      <c r="K45" s="510"/>
      <c r="L45" s="510"/>
      <c r="M45" s="510"/>
      <c r="N45" s="510"/>
      <c r="O45" s="83">
        <v>3</v>
      </c>
      <c r="P45" s="292">
        <v>1</v>
      </c>
      <c r="Q45" s="294" t="s">
        <v>362</v>
      </c>
      <c r="R45" s="164" t="s">
        <v>347</v>
      </c>
      <c r="S45" s="356"/>
      <c r="T45" s="28"/>
      <c r="U45" s="28"/>
      <c r="V45" s="28"/>
      <c r="W45" s="343"/>
      <c r="X45" s="343"/>
      <c r="Y45" s="343"/>
      <c r="Z45" s="343"/>
      <c r="AA45" s="7"/>
    </row>
    <row r="46" spans="2:27" ht="21" customHeight="1" x14ac:dyDescent="0.2">
      <c r="B46" s="290" t="s">
        <v>159</v>
      </c>
      <c r="C46" s="290" t="s">
        <v>363</v>
      </c>
      <c r="D46" s="291" t="s">
        <v>359</v>
      </c>
      <c r="E46" s="93" t="s">
        <v>364</v>
      </c>
      <c r="F46" s="93" t="s">
        <v>365</v>
      </c>
      <c r="G46" s="92">
        <v>1981</v>
      </c>
      <c r="H46" s="510" t="s">
        <v>91</v>
      </c>
      <c r="I46" s="510"/>
      <c r="J46" s="510"/>
      <c r="K46" s="510"/>
      <c r="L46" s="510"/>
      <c r="M46" s="510"/>
      <c r="N46" s="510"/>
      <c r="O46" s="83">
        <v>5</v>
      </c>
      <c r="P46" s="292">
        <v>1</v>
      </c>
      <c r="Q46" s="294" t="s">
        <v>351</v>
      </c>
      <c r="R46" s="164" t="s">
        <v>347</v>
      </c>
      <c r="S46" s="356"/>
      <c r="T46" s="28"/>
      <c r="U46" s="28"/>
      <c r="V46" s="28"/>
      <c r="W46" s="343"/>
      <c r="X46" s="343"/>
      <c r="Y46" s="343"/>
      <c r="Z46" s="343"/>
      <c r="AA46" s="7"/>
    </row>
    <row r="47" spans="2:27" ht="21" customHeight="1" x14ac:dyDescent="0.2">
      <c r="B47" s="413" t="s">
        <v>159</v>
      </c>
      <c r="C47" s="413" t="s">
        <v>363</v>
      </c>
      <c r="D47" s="297" t="s">
        <v>359</v>
      </c>
      <c r="E47" s="118" t="s">
        <v>366</v>
      </c>
      <c r="F47" s="118" t="s">
        <v>367</v>
      </c>
      <c r="G47" s="117">
        <v>1989</v>
      </c>
      <c r="H47" s="511" t="s">
        <v>91</v>
      </c>
      <c r="I47" s="511"/>
      <c r="J47" s="511"/>
      <c r="K47" s="511"/>
      <c r="L47" s="511"/>
      <c r="M47" s="511"/>
      <c r="N47" s="511"/>
      <c r="O47" s="120">
        <v>4</v>
      </c>
      <c r="P47" s="298">
        <v>1</v>
      </c>
      <c r="Q47" s="436" t="s">
        <v>283</v>
      </c>
      <c r="R47" s="185" t="s">
        <v>347</v>
      </c>
      <c r="S47" s="356"/>
      <c r="T47" s="28"/>
      <c r="U47" s="28"/>
      <c r="V47" s="28"/>
      <c r="W47" s="343"/>
      <c r="X47" s="343"/>
      <c r="Y47" s="343"/>
      <c r="Z47" s="343"/>
      <c r="AA47" s="7"/>
    </row>
    <row r="48" spans="2:27" ht="21" customHeight="1" x14ac:dyDescent="0.2">
      <c r="B48" s="411" t="s">
        <v>159</v>
      </c>
      <c r="C48" s="411" t="s">
        <v>42</v>
      </c>
      <c r="D48" s="310" t="s">
        <v>142</v>
      </c>
      <c r="E48" s="47" t="s">
        <v>368</v>
      </c>
      <c r="F48" s="444" t="s">
        <v>61</v>
      </c>
      <c r="G48" s="17">
        <v>1996</v>
      </c>
      <c r="H48" s="504" t="s">
        <v>556</v>
      </c>
      <c r="I48" s="502"/>
      <c r="J48" s="502"/>
      <c r="K48" s="502"/>
      <c r="L48" s="502"/>
      <c r="M48" s="502"/>
      <c r="N48" s="503"/>
      <c r="O48" s="23">
        <v>26</v>
      </c>
      <c r="P48" s="311">
        <v>2</v>
      </c>
      <c r="Q48" s="399" t="s">
        <v>44</v>
      </c>
      <c r="R48" s="178" t="s">
        <v>369</v>
      </c>
      <c r="S48" s="372"/>
      <c r="T48" s="28"/>
      <c r="U48" s="252"/>
      <c r="V48" s="28"/>
      <c r="W48" s="373"/>
      <c r="X48" s="374"/>
      <c r="Y48" s="348"/>
      <c r="Z48" s="373"/>
      <c r="AA48" s="7"/>
    </row>
    <row r="49" spans="2:30" ht="21" customHeight="1" x14ac:dyDescent="0.2">
      <c r="B49" s="428"/>
      <c r="C49" s="428"/>
      <c r="D49" s="375"/>
      <c r="E49" s="7"/>
      <c r="F49" s="7"/>
      <c r="G49" s="202"/>
      <c r="H49" s="376"/>
      <c r="I49" s="505" t="s">
        <v>182</v>
      </c>
      <c r="J49" s="505"/>
      <c r="K49" s="505"/>
      <c r="L49" s="38">
        <f>COUNTIF($B$34:$B$48,"休止")</f>
        <v>4</v>
      </c>
      <c r="M49" s="506" t="s">
        <v>154</v>
      </c>
      <c r="N49" s="507"/>
      <c r="O49" s="120">
        <f>SUMIF($B$34:$B$48,"休止",O34:O48)</f>
        <v>290</v>
      </c>
      <c r="P49" s="120">
        <f>SUMIF($B$34:$B$48,"休止",P34:P48)</f>
        <v>7</v>
      </c>
      <c r="Q49" s="425"/>
      <c r="R49" s="198"/>
      <c r="S49" s="198"/>
      <c r="T49" s="28"/>
      <c r="U49" s="252"/>
      <c r="V49" s="28"/>
      <c r="W49" s="373"/>
      <c r="X49" s="374"/>
      <c r="Y49" s="348"/>
      <c r="Z49" s="373"/>
      <c r="AA49" s="7"/>
    </row>
    <row r="50" spans="2:30" ht="16.5" customHeight="1" x14ac:dyDescent="0.2">
      <c r="B50" s="333" t="s">
        <v>557</v>
      </c>
      <c r="C50" s="333"/>
      <c r="D50" s="333"/>
      <c r="E50" s="333"/>
      <c r="F50" s="377"/>
      <c r="G50" s="80"/>
      <c r="H50" s="442"/>
      <c r="I50" s="501" t="s">
        <v>179</v>
      </c>
      <c r="J50" s="501"/>
      <c r="K50" s="501"/>
      <c r="L50" s="404">
        <f>COUNTIF($B$34:$B$48,"廃止")</f>
        <v>11</v>
      </c>
      <c r="M50" s="502" t="s">
        <v>154</v>
      </c>
      <c r="N50" s="503"/>
      <c r="O50" s="22">
        <f>SUMIF($B$34:$B$48,"廃止",O34:O48)</f>
        <v>635</v>
      </c>
      <c r="P50" s="22">
        <f>SUMIF($B$34:$B$48,"廃止",P34:P48)</f>
        <v>19</v>
      </c>
      <c r="Q50" s="140"/>
      <c r="R50" s="333"/>
      <c r="S50" s="11"/>
      <c r="T50" s="378"/>
      <c r="U50" s="7"/>
      <c r="V50" s="378"/>
      <c r="W50" s="9"/>
      <c r="X50" s="9"/>
      <c r="Y50" s="9"/>
      <c r="Z50" s="9"/>
      <c r="AA50" s="7"/>
    </row>
    <row r="51" spans="2:30" ht="15.75" customHeight="1" x14ac:dyDescent="0.2">
      <c r="B51" s="333" t="s">
        <v>696</v>
      </c>
      <c r="C51" s="7"/>
      <c r="D51" s="9"/>
      <c r="E51" s="9"/>
      <c r="F51" s="9"/>
      <c r="G51" s="390"/>
      <c r="H51" s="442"/>
      <c r="I51" s="501" t="s">
        <v>694</v>
      </c>
      <c r="J51" s="501"/>
      <c r="K51" s="501"/>
      <c r="L51" s="404">
        <f>SUM(L49:L50)</f>
        <v>15</v>
      </c>
      <c r="M51" s="502" t="s">
        <v>154</v>
      </c>
      <c r="N51" s="503"/>
      <c r="O51" s="22">
        <f>SUM(O49:O50)</f>
        <v>925</v>
      </c>
      <c r="P51" s="22">
        <f>SUM(P49:P50)</f>
        <v>26</v>
      </c>
      <c r="Q51" s="11"/>
      <c r="R51" s="11"/>
      <c r="S51" s="11"/>
      <c r="T51" s="378"/>
      <c r="U51" s="7"/>
      <c r="V51" s="378"/>
      <c r="W51" s="9"/>
      <c r="X51" s="9"/>
      <c r="Y51" s="9"/>
      <c r="Z51" s="9"/>
      <c r="AA51" s="7"/>
      <c r="AB51" s="5"/>
    </row>
    <row r="52" spans="2:30" s="2" customFormat="1" ht="15.75" customHeight="1" thickBot="1" x14ac:dyDescent="0.25">
      <c r="B52" s="379" t="s">
        <v>550</v>
      </c>
      <c r="C52" s="380"/>
      <c r="D52" s="380"/>
      <c r="E52" s="380"/>
      <c r="F52" s="380"/>
      <c r="G52" s="391"/>
      <c r="H52" s="381"/>
      <c r="I52" s="381"/>
      <c r="J52" s="381"/>
      <c r="K52" s="381"/>
      <c r="L52" s="381"/>
      <c r="M52" s="381"/>
      <c r="N52" s="381"/>
      <c r="O52" s="381"/>
      <c r="P52" s="381"/>
      <c r="Q52" s="382"/>
      <c r="R52" s="382"/>
      <c r="S52" s="382"/>
      <c r="T52" s="383"/>
      <c r="U52" s="384"/>
      <c r="V52" s="383"/>
      <c r="W52" s="381"/>
      <c r="X52" s="381"/>
      <c r="Y52" s="381"/>
      <c r="Z52" s="385"/>
      <c r="AB52" s="3"/>
      <c r="AC52" s="3"/>
      <c r="AD52" s="3"/>
    </row>
    <row r="53" spans="2:30" ht="38.25" customHeight="1" x14ac:dyDescent="0.2">
      <c r="B53" s="2"/>
      <c r="C53" s="2"/>
      <c r="D53" s="3"/>
      <c r="E53" s="3"/>
      <c r="F53" s="3"/>
      <c r="G53" s="387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278"/>
      <c r="U53" s="2"/>
      <c r="V53" s="278"/>
      <c r="W53" s="3"/>
      <c r="X53" s="3"/>
      <c r="Y53" s="3"/>
      <c r="Z53" s="3"/>
      <c r="AA53" s="2"/>
      <c r="AB53" s="5"/>
    </row>
    <row r="54" spans="2:30" ht="38.25" customHeight="1" x14ac:dyDescent="0.2">
      <c r="B54" s="2"/>
      <c r="C54" s="2"/>
      <c r="D54" s="3"/>
      <c r="E54" s="3"/>
      <c r="F54" s="3"/>
      <c r="G54" s="387"/>
      <c r="H54" s="3"/>
      <c r="I54" s="3"/>
      <c r="J54" s="3"/>
      <c r="K54" s="3"/>
      <c r="L54" s="3"/>
      <c r="M54" s="3"/>
      <c r="N54" s="3"/>
      <c r="O54" s="3"/>
      <c r="P54" s="3"/>
      <c r="Q54" s="4"/>
      <c r="R54" s="4"/>
      <c r="S54" s="4"/>
      <c r="T54" s="278"/>
      <c r="U54" s="2"/>
      <c r="V54" s="278"/>
      <c r="W54" s="3"/>
      <c r="X54" s="3"/>
      <c r="Y54" s="3"/>
      <c r="Z54" s="3"/>
      <c r="AA54" s="2"/>
      <c r="AB54" s="5"/>
    </row>
  </sheetData>
  <mergeCells count="55">
    <mergeCell ref="B3:B5"/>
    <mergeCell ref="C3:C5"/>
    <mergeCell ref="D3:D5"/>
    <mergeCell ref="E3:E5"/>
    <mergeCell ref="V3:V4"/>
    <mergeCell ref="F3:F5"/>
    <mergeCell ref="G3:G5"/>
    <mergeCell ref="H3:N3"/>
    <mergeCell ref="O3:O4"/>
    <mergeCell ref="P3:P4"/>
    <mergeCell ref="Q3:Q4"/>
    <mergeCell ref="R3:R5"/>
    <mergeCell ref="S3:S4"/>
    <mergeCell ref="T3:T4"/>
    <mergeCell ref="U3:U4"/>
    <mergeCell ref="H39:N39"/>
    <mergeCell ref="H40:N40"/>
    <mergeCell ref="H41:N41"/>
    <mergeCell ref="H42:N42"/>
    <mergeCell ref="M27:N27"/>
    <mergeCell ref="M28:N28"/>
    <mergeCell ref="M29:N29"/>
    <mergeCell ref="M30:N30"/>
    <mergeCell ref="H31:J31"/>
    <mergeCell ref="M31:N31"/>
    <mergeCell ref="H33:N33"/>
    <mergeCell ref="H34:N34"/>
    <mergeCell ref="H35:N35"/>
    <mergeCell ref="H36:N36"/>
    <mergeCell ref="H37:N37"/>
    <mergeCell ref="H38:N38"/>
    <mergeCell ref="W3:X3"/>
    <mergeCell ref="Y3:Y5"/>
    <mergeCell ref="Z3:Z5"/>
    <mergeCell ref="H4:H5"/>
    <mergeCell ref="I4:I5"/>
    <mergeCell ref="J4:J5"/>
    <mergeCell ref="K4:K5"/>
    <mergeCell ref="L4:L5"/>
    <mergeCell ref="M4:M5"/>
    <mergeCell ref="N4:N5"/>
    <mergeCell ref="W4:W5"/>
    <mergeCell ref="X4:X5"/>
    <mergeCell ref="H43:N43"/>
    <mergeCell ref="H44:N44"/>
    <mergeCell ref="H45:N45"/>
    <mergeCell ref="H46:N46"/>
    <mergeCell ref="H47:N47"/>
    <mergeCell ref="I51:K51"/>
    <mergeCell ref="M51:N51"/>
    <mergeCell ref="H48:N48"/>
    <mergeCell ref="I49:K49"/>
    <mergeCell ref="M49:N49"/>
    <mergeCell ref="I50:K50"/>
    <mergeCell ref="M50:N50"/>
  </mergeCells>
  <phoneticPr fontId="4"/>
  <printOptions horizontalCentered="1"/>
  <pageMargins left="0.39370078740157483" right="0" top="0.39370078740157483" bottom="0.39370078740157483" header="0" footer="0"/>
  <pageSetup paperSize="9" scale="40" fitToWidth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78"/>
  <sheetViews>
    <sheetView showGridLines="0" view="pageBreakPreview" zoomScale="60" zoomScaleNormal="75" workbookViewId="0">
      <selection activeCell="F38" sqref="F38"/>
    </sheetView>
  </sheetViews>
  <sheetFormatPr defaultColWidth="9" defaultRowHeight="38.25" customHeight="1" x14ac:dyDescent="0.2"/>
  <cols>
    <col min="1" max="1" width="1.6328125" style="5" customWidth="1"/>
    <col min="2" max="3" width="5.6328125" style="5" customWidth="1"/>
    <col min="4" max="4" width="13.6328125" style="30" customWidth="1"/>
    <col min="5" max="5" width="44.6328125" style="30" customWidth="1"/>
    <col min="6" max="6" width="50.26953125" style="30" customWidth="1"/>
    <col min="7" max="7" width="10.6328125" style="30" customWidth="1"/>
    <col min="8" max="12" width="5.6328125" style="30" customWidth="1"/>
    <col min="13" max="13" width="11.6328125" style="30" customWidth="1"/>
    <col min="14" max="14" width="12.7265625" style="262" customWidth="1"/>
    <col min="15" max="15" width="11.6328125" style="262" customWidth="1"/>
    <col min="16" max="19" width="5.6328125" style="262" customWidth="1"/>
    <col min="20" max="20" width="9.6328125" style="262" customWidth="1"/>
    <col min="21" max="21" width="9.6328125" style="30" customWidth="1"/>
    <col min="22" max="22" width="35.6328125" style="5" customWidth="1"/>
    <col min="23" max="23" width="9" style="30"/>
    <col min="24" max="16384" width="9" style="5"/>
  </cols>
  <sheetData>
    <row r="1" spans="2:24" s="62" customFormat="1" ht="30" customHeight="1" x14ac:dyDescent="0.2">
      <c r="B1" s="69" t="s">
        <v>198</v>
      </c>
      <c r="C1" s="61"/>
      <c r="D1" s="271"/>
      <c r="E1" s="61"/>
      <c r="F1" s="61"/>
      <c r="G1" s="61"/>
      <c r="H1" s="61"/>
      <c r="I1" s="271"/>
      <c r="J1" s="61"/>
      <c r="K1" s="61"/>
      <c r="L1" s="61"/>
      <c r="M1" s="61"/>
      <c r="N1" s="60"/>
      <c r="O1" s="60"/>
      <c r="P1" s="60"/>
      <c r="Q1" s="60"/>
      <c r="R1" s="60"/>
      <c r="S1" s="60"/>
      <c r="T1" s="60"/>
      <c r="U1" s="12"/>
      <c r="V1" s="276" t="s">
        <v>683</v>
      </c>
      <c r="W1" s="12"/>
      <c r="X1" s="449">
        <v>0.25</v>
      </c>
    </row>
    <row r="2" spans="2:24" ht="1" customHeight="1" x14ac:dyDescent="0.2">
      <c r="B2" s="69"/>
      <c r="C2" s="2"/>
      <c r="D2" s="41"/>
      <c r="E2" s="3"/>
      <c r="F2" s="3"/>
      <c r="G2" s="3"/>
      <c r="H2" s="3"/>
      <c r="I2" s="15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12"/>
      <c r="V2" s="154"/>
      <c r="W2" s="12"/>
      <c r="X2" s="450"/>
    </row>
    <row r="3" spans="2:24" s="14" customFormat="1" ht="23.25" customHeight="1" x14ac:dyDescent="0.2">
      <c r="B3" s="632" t="s">
        <v>82</v>
      </c>
      <c r="C3" s="633"/>
      <c r="D3" s="638" t="s">
        <v>83</v>
      </c>
      <c r="E3" s="544" t="s">
        <v>84</v>
      </c>
      <c r="F3" s="544" t="s">
        <v>370</v>
      </c>
      <c r="G3" s="638" t="s">
        <v>85</v>
      </c>
      <c r="H3" s="597" t="s">
        <v>86</v>
      </c>
      <c r="I3" s="641"/>
      <c r="J3" s="641"/>
      <c r="K3" s="641"/>
      <c r="L3" s="642"/>
      <c r="M3" s="589" t="s">
        <v>87</v>
      </c>
      <c r="N3" s="589" t="s">
        <v>371</v>
      </c>
      <c r="O3" s="589" t="s">
        <v>372</v>
      </c>
      <c r="P3" s="629" t="s">
        <v>88</v>
      </c>
      <c r="Q3" s="630"/>
      <c r="R3" s="630"/>
      <c r="S3" s="630"/>
      <c r="T3" s="631" t="s">
        <v>89</v>
      </c>
      <c r="U3" s="512" t="s">
        <v>90</v>
      </c>
      <c r="V3" s="544" t="s">
        <v>149</v>
      </c>
      <c r="W3" s="86"/>
    </row>
    <row r="4" spans="2:24" s="14" customFormat="1" ht="45.75" customHeight="1" x14ac:dyDescent="0.2">
      <c r="B4" s="634"/>
      <c r="C4" s="635"/>
      <c r="D4" s="639"/>
      <c r="E4" s="544"/>
      <c r="F4" s="544"/>
      <c r="G4" s="556"/>
      <c r="H4" s="559" t="s">
        <v>91</v>
      </c>
      <c r="I4" s="559" t="s">
        <v>92</v>
      </c>
      <c r="J4" s="559" t="s">
        <v>93</v>
      </c>
      <c r="K4" s="559" t="s">
        <v>94</v>
      </c>
      <c r="L4" s="559" t="s">
        <v>150</v>
      </c>
      <c r="M4" s="590"/>
      <c r="N4" s="590"/>
      <c r="O4" s="590"/>
      <c r="P4" s="558" t="s">
        <v>95</v>
      </c>
      <c r="Q4" s="628" t="s">
        <v>96</v>
      </c>
      <c r="R4" s="558" t="s">
        <v>97</v>
      </c>
      <c r="S4" s="558" t="s">
        <v>150</v>
      </c>
      <c r="T4" s="544"/>
      <c r="U4" s="627"/>
      <c r="V4" s="544"/>
      <c r="W4" s="86"/>
    </row>
    <row r="5" spans="2:24" s="14" customFormat="1" ht="17.25" customHeight="1" x14ac:dyDescent="0.2">
      <c r="B5" s="636"/>
      <c r="C5" s="637"/>
      <c r="D5" s="640"/>
      <c r="E5" s="544"/>
      <c r="F5" s="544"/>
      <c r="G5" s="557"/>
      <c r="H5" s="606"/>
      <c r="I5" s="607"/>
      <c r="J5" s="607"/>
      <c r="K5" s="607"/>
      <c r="L5" s="607"/>
      <c r="M5" s="413" t="s">
        <v>98</v>
      </c>
      <c r="N5" s="15" t="s">
        <v>99</v>
      </c>
      <c r="O5" s="15" t="s">
        <v>99</v>
      </c>
      <c r="P5" s="515"/>
      <c r="Q5" s="607"/>
      <c r="R5" s="515"/>
      <c r="S5" s="515"/>
      <c r="T5" s="544"/>
      <c r="U5" s="627"/>
      <c r="V5" s="544"/>
      <c r="W5" s="86"/>
    </row>
    <row r="6" spans="2:24" ht="28.5" customHeight="1" x14ac:dyDescent="0.2">
      <c r="B6" s="620">
        <v>1</v>
      </c>
      <c r="C6" s="621"/>
      <c r="D6" s="155" t="s">
        <v>28</v>
      </c>
      <c r="E6" s="156" t="s">
        <v>580</v>
      </c>
      <c r="F6" s="156" t="s">
        <v>65</v>
      </c>
      <c r="G6" s="88">
        <v>1997</v>
      </c>
      <c r="H6" s="157"/>
      <c r="I6" s="157"/>
      <c r="J6" s="157" t="s">
        <v>581</v>
      </c>
      <c r="K6" s="157"/>
      <c r="L6" s="157" t="s">
        <v>581</v>
      </c>
      <c r="M6" s="158">
        <v>96</v>
      </c>
      <c r="N6" s="263">
        <v>25510</v>
      </c>
      <c r="O6" s="263">
        <v>19061</v>
      </c>
      <c r="P6" s="159" t="s">
        <v>581</v>
      </c>
      <c r="Q6" s="159" t="s">
        <v>581</v>
      </c>
      <c r="R6" s="159"/>
      <c r="S6" s="159"/>
      <c r="T6" s="88" t="s">
        <v>583</v>
      </c>
      <c r="U6" s="160" t="s">
        <v>653</v>
      </c>
      <c r="V6" s="88"/>
      <c r="W6" s="3"/>
    </row>
    <row r="7" spans="2:24" ht="28.5" customHeight="1" x14ac:dyDescent="0.2">
      <c r="B7" s="643">
        <v>2</v>
      </c>
      <c r="C7" s="644"/>
      <c r="D7" s="161" t="s">
        <v>28</v>
      </c>
      <c r="E7" s="162" t="s">
        <v>585</v>
      </c>
      <c r="F7" s="162" t="s">
        <v>66</v>
      </c>
      <c r="G7" s="92">
        <v>2013</v>
      </c>
      <c r="H7" s="163"/>
      <c r="I7" s="163"/>
      <c r="J7" s="163" t="s">
        <v>581</v>
      </c>
      <c r="K7" s="163"/>
      <c r="L7" s="163" t="s">
        <v>581</v>
      </c>
      <c r="M7" s="149">
        <v>70</v>
      </c>
      <c r="N7" s="264">
        <v>13918</v>
      </c>
      <c r="O7" s="264">
        <v>10286</v>
      </c>
      <c r="P7" s="164" t="s">
        <v>581</v>
      </c>
      <c r="Q7" s="164" t="s">
        <v>581</v>
      </c>
      <c r="R7" s="164"/>
      <c r="S7" s="164"/>
      <c r="T7" s="92" t="s">
        <v>373</v>
      </c>
      <c r="U7" s="165" t="s">
        <v>653</v>
      </c>
      <c r="V7" s="92"/>
      <c r="W7" s="3"/>
    </row>
    <row r="8" spans="2:24" ht="28.5" customHeight="1" x14ac:dyDescent="0.2">
      <c r="B8" s="622">
        <v>3</v>
      </c>
      <c r="C8" s="623"/>
      <c r="D8" s="166" t="s">
        <v>28</v>
      </c>
      <c r="E8" s="167" t="s">
        <v>671</v>
      </c>
      <c r="F8" s="167" t="s">
        <v>67</v>
      </c>
      <c r="G8" s="96">
        <v>1999</v>
      </c>
      <c r="H8" s="439"/>
      <c r="I8" s="439"/>
      <c r="J8" s="439"/>
      <c r="K8" s="439"/>
      <c r="L8" s="439" t="s">
        <v>581</v>
      </c>
      <c r="M8" s="147">
        <v>25</v>
      </c>
      <c r="N8" s="177">
        <v>1369</v>
      </c>
      <c r="O8" s="177">
        <v>1369</v>
      </c>
      <c r="P8" s="168"/>
      <c r="Q8" s="168"/>
      <c r="R8" s="168" t="s">
        <v>581</v>
      </c>
      <c r="S8" s="168"/>
      <c r="T8" s="96" t="s">
        <v>373</v>
      </c>
      <c r="U8" s="169" t="s">
        <v>653</v>
      </c>
      <c r="V8" s="96"/>
      <c r="W8" s="3"/>
    </row>
    <row r="9" spans="2:24" ht="28.5" customHeight="1" x14ac:dyDescent="0.2">
      <c r="B9" s="620">
        <v>4</v>
      </c>
      <c r="C9" s="621"/>
      <c r="D9" s="170" t="s">
        <v>41</v>
      </c>
      <c r="E9" s="171" t="s">
        <v>209</v>
      </c>
      <c r="F9" s="171" t="s">
        <v>210</v>
      </c>
      <c r="G9" s="100">
        <v>1998</v>
      </c>
      <c r="H9" s="172"/>
      <c r="I9" s="172"/>
      <c r="J9" s="172" t="s">
        <v>581</v>
      </c>
      <c r="K9" s="172"/>
      <c r="L9" s="172"/>
      <c r="M9" s="146">
        <v>4</v>
      </c>
      <c r="N9" s="265">
        <v>6055</v>
      </c>
      <c r="O9" s="265">
        <v>5900</v>
      </c>
      <c r="P9" s="173"/>
      <c r="Q9" s="173" t="s">
        <v>581</v>
      </c>
      <c r="R9" s="173"/>
      <c r="S9" s="173"/>
      <c r="T9" s="100" t="s">
        <v>373</v>
      </c>
      <c r="U9" s="174" t="s">
        <v>653</v>
      </c>
      <c r="V9" s="100"/>
      <c r="W9" s="3"/>
    </row>
    <row r="10" spans="2:24" ht="28.5" customHeight="1" x14ac:dyDescent="0.2">
      <c r="B10" s="622">
        <v>5</v>
      </c>
      <c r="C10" s="623"/>
      <c r="D10" s="166" t="s">
        <v>587</v>
      </c>
      <c r="E10" s="167" t="s">
        <v>588</v>
      </c>
      <c r="F10" s="167" t="s">
        <v>211</v>
      </c>
      <c r="G10" s="96">
        <v>1997</v>
      </c>
      <c r="H10" s="439"/>
      <c r="I10" s="439"/>
      <c r="J10" s="439" t="s">
        <v>581</v>
      </c>
      <c r="K10" s="439"/>
      <c r="L10" s="439"/>
      <c r="M10" s="147">
        <v>2</v>
      </c>
      <c r="N10" s="177">
        <v>116</v>
      </c>
      <c r="O10" s="177">
        <v>112</v>
      </c>
      <c r="P10" s="168"/>
      <c r="Q10" s="168" t="s">
        <v>581</v>
      </c>
      <c r="R10" s="168"/>
      <c r="S10" s="168"/>
      <c r="T10" s="96" t="s">
        <v>651</v>
      </c>
      <c r="U10" s="169" t="s">
        <v>610</v>
      </c>
      <c r="V10" s="96"/>
      <c r="W10" s="3"/>
    </row>
    <row r="11" spans="2:24" ht="28.5" customHeight="1" x14ac:dyDescent="0.2">
      <c r="B11" s="620">
        <v>6</v>
      </c>
      <c r="C11" s="621"/>
      <c r="D11" s="161" t="s">
        <v>374</v>
      </c>
      <c r="E11" s="162" t="s">
        <v>591</v>
      </c>
      <c r="F11" s="162" t="s">
        <v>212</v>
      </c>
      <c r="G11" s="92">
        <v>1996</v>
      </c>
      <c r="H11" s="163"/>
      <c r="I11" s="163"/>
      <c r="J11" s="163" t="s">
        <v>581</v>
      </c>
      <c r="K11" s="163"/>
      <c r="L11" s="163"/>
      <c r="M11" s="149">
        <v>4</v>
      </c>
      <c r="N11" s="264">
        <v>225</v>
      </c>
      <c r="O11" s="264">
        <v>225</v>
      </c>
      <c r="P11" s="164" t="s">
        <v>581</v>
      </c>
      <c r="Q11" s="164" t="s">
        <v>581</v>
      </c>
      <c r="R11" s="164"/>
      <c r="S11" s="164"/>
      <c r="T11" s="92" t="s">
        <v>373</v>
      </c>
      <c r="U11" s="165" t="s">
        <v>375</v>
      </c>
      <c r="V11" s="92"/>
      <c r="W11" s="3"/>
    </row>
    <row r="12" spans="2:24" ht="28.5" customHeight="1" x14ac:dyDescent="0.2">
      <c r="B12" s="622">
        <v>7</v>
      </c>
      <c r="C12" s="623"/>
      <c r="D12" s="166" t="s">
        <v>374</v>
      </c>
      <c r="E12" s="167" t="s">
        <v>213</v>
      </c>
      <c r="F12" s="167" t="s">
        <v>214</v>
      </c>
      <c r="G12" s="96">
        <v>2011</v>
      </c>
      <c r="H12" s="439"/>
      <c r="I12" s="439"/>
      <c r="J12" s="439" t="s">
        <v>581</v>
      </c>
      <c r="K12" s="439"/>
      <c r="L12" s="439"/>
      <c r="M12" s="147">
        <v>7.2</v>
      </c>
      <c r="N12" s="177">
        <v>1526</v>
      </c>
      <c r="O12" s="177">
        <v>1277</v>
      </c>
      <c r="P12" s="168" t="s">
        <v>581</v>
      </c>
      <c r="Q12" s="168" t="s">
        <v>581</v>
      </c>
      <c r="R12" s="168"/>
      <c r="S12" s="168"/>
      <c r="T12" s="96" t="s">
        <v>373</v>
      </c>
      <c r="U12" s="169" t="s">
        <v>653</v>
      </c>
      <c r="V12" s="175" t="s">
        <v>678</v>
      </c>
      <c r="W12" s="3"/>
    </row>
    <row r="13" spans="2:24" ht="28.5" customHeight="1" x14ac:dyDescent="0.2">
      <c r="B13" s="620">
        <v>8</v>
      </c>
      <c r="C13" s="621"/>
      <c r="D13" s="170" t="s">
        <v>52</v>
      </c>
      <c r="E13" s="171" t="s">
        <v>672</v>
      </c>
      <c r="F13" s="176" t="s">
        <v>215</v>
      </c>
      <c r="G13" s="100">
        <v>2000</v>
      </c>
      <c r="H13" s="172"/>
      <c r="I13" s="172" t="s">
        <v>581</v>
      </c>
      <c r="J13" s="172" t="s">
        <v>581</v>
      </c>
      <c r="K13" s="172" t="s">
        <v>581</v>
      </c>
      <c r="L13" s="172"/>
      <c r="M13" s="146">
        <v>170</v>
      </c>
      <c r="N13" s="265">
        <v>18670</v>
      </c>
      <c r="O13" s="265">
        <v>5652</v>
      </c>
      <c r="P13" s="173" t="s">
        <v>581</v>
      </c>
      <c r="Q13" s="173"/>
      <c r="R13" s="173"/>
      <c r="S13" s="173"/>
      <c r="T13" s="100" t="s">
        <v>373</v>
      </c>
      <c r="U13" s="174" t="s">
        <v>653</v>
      </c>
      <c r="V13" s="100"/>
      <c r="W13" s="3"/>
    </row>
    <row r="14" spans="2:24" ht="28.5" customHeight="1" x14ac:dyDescent="0.2">
      <c r="B14" s="622">
        <v>9</v>
      </c>
      <c r="C14" s="623"/>
      <c r="D14" s="166" t="s">
        <v>52</v>
      </c>
      <c r="E14" s="167" t="s">
        <v>673</v>
      </c>
      <c r="F14" s="167" t="s">
        <v>216</v>
      </c>
      <c r="G14" s="96">
        <v>1996</v>
      </c>
      <c r="H14" s="439"/>
      <c r="I14" s="439" t="s">
        <v>581</v>
      </c>
      <c r="J14" s="439" t="s">
        <v>581</v>
      </c>
      <c r="K14" s="439"/>
      <c r="L14" s="439" t="s">
        <v>581</v>
      </c>
      <c r="M14" s="147">
        <v>1.6</v>
      </c>
      <c r="N14" s="177">
        <v>87</v>
      </c>
      <c r="O14" s="266">
        <v>0.28000000000000003</v>
      </c>
      <c r="P14" s="168" t="s">
        <v>581</v>
      </c>
      <c r="Q14" s="168"/>
      <c r="R14" s="168"/>
      <c r="S14" s="168"/>
      <c r="T14" s="96" t="s">
        <v>373</v>
      </c>
      <c r="U14" s="169" t="s">
        <v>653</v>
      </c>
      <c r="V14" s="96"/>
      <c r="W14" s="3"/>
    </row>
    <row r="15" spans="2:24" ht="28.5" customHeight="1" x14ac:dyDescent="0.2">
      <c r="B15" s="624">
        <v>10</v>
      </c>
      <c r="C15" s="625"/>
      <c r="D15" s="16" t="s">
        <v>56</v>
      </c>
      <c r="E15" s="444" t="s">
        <v>607</v>
      </c>
      <c r="F15" s="444" t="s">
        <v>57</v>
      </c>
      <c r="G15" s="17">
        <v>2000</v>
      </c>
      <c r="H15" s="431"/>
      <c r="I15" s="431"/>
      <c r="J15" s="431" t="s">
        <v>581</v>
      </c>
      <c r="K15" s="431"/>
      <c r="L15" s="431"/>
      <c r="M15" s="18">
        <v>7</v>
      </c>
      <c r="N15" s="19">
        <v>714</v>
      </c>
      <c r="O15" s="19">
        <v>653</v>
      </c>
      <c r="P15" s="178"/>
      <c r="Q15" s="178" t="s">
        <v>581</v>
      </c>
      <c r="R15" s="178"/>
      <c r="S15" s="178"/>
      <c r="T15" s="17" t="s">
        <v>373</v>
      </c>
      <c r="U15" s="55" t="s">
        <v>653</v>
      </c>
      <c r="V15" s="17"/>
      <c r="W15" s="3"/>
    </row>
    <row r="16" spans="2:24" ht="28.5" customHeight="1" x14ac:dyDescent="0.2">
      <c r="B16" s="624">
        <v>11</v>
      </c>
      <c r="C16" s="625"/>
      <c r="D16" s="16" t="s">
        <v>376</v>
      </c>
      <c r="E16" s="444" t="s">
        <v>217</v>
      </c>
      <c r="F16" s="444" t="s">
        <v>218</v>
      </c>
      <c r="G16" s="17">
        <v>2005</v>
      </c>
      <c r="H16" s="431"/>
      <c r="I16" s="431" t="s">
        <v>581</v>
      </c>
      <c r="J16" s="431" t="s">
        <v>581</v>
      </c>
      <c r="K16" s="431" t="s">
        <v>581</v>
      </c>
      <c r="L16" s="431"/>
      <c r="M16" s="18">
        <v>15</v>
      </c>
      <c r="N16" s="19">
        <v>1866</v>
      </c>
      <c r="O16" s="19">
        <v>1079</v>
      </c>
      <c r="P16" s="178" t="s">
        <v>581</v>
      </c>
      <c r="Q16" s="178" t="s">
        <v>581</v>
      </c>
      <c r="R16" s="178"/>
      <c r="S16" s="178"/>
      <c r="T16" s="17" t="s">
        <v>373</v>
      </c>
      <c r="U16" s="55" t="s">
        <v>653</v>
      </c>
      <c r="V16" s="17"/>
      <c r="W16" s="3"/>
    </row>
    <row r="17" spans="2:23" ht="28.5" customHeight="1" x14ac:dyDescent="0.2">
      <c r="B17" s="624">
        <v>12</v>
      </c>
      <c r="C17" s="625"/>
      <c r="D17" s="16" t="s">
        <v>69</v>
      </c>
      <c r="E17" s="444" t="s">
        <v>608</v>
      </c>
      <c r="F17" s="444" t="s">
        <v>70</v>
      </c>
      <c r="G17" s="17">
        <v>1989</v>
      </c>
      <c r="H17" s="431"/>
      <c r="I17" s="431" t="s">
        <v>581</v>
      </c>
      <c r="J17" s="431" t="s">
        <v>581</v>
      </c>
      <c r="K17" s="431" t="s">
        <v>581</v>
      </c>
      <c r="L17" s="431"/>
      <c r="M17" s="18">
        <v>11</v>
      </c>
      <c r="N17" s="19">
        <v>1447</v>
      </c>
      <c r="O17" s="19">
        <v>1113</v>
      </c>
      <c r="P17" s="178" t="s">
        <v>581</v>
      </c>
      <c r="Q17" s="178" t="s">
        <v>581</v>
      </c>
      <c r="R17" s="178"/>
      <c r="S17" s="178"/>
      <c r="T17" s="17" t="s">
        <v>373</v>
      </c>
      <c r="U17" s="55" t="s">
        <v>610</v>
      </c>
      <c r="V17" s="17"/>
      <c r="W17" s="3"/>
    </row>
    <row r="18" spans="2:23" ht="28.5" customHeight="1" x14ac:dyDescent="0.2">
      <c r="B18" s="620">
        <v>13</v>
      </c>
      <c r="C18" s="621"/>
      <c r="D18" s="170" t="s">
        <v>140</v>
      </c>
      <c r="E18" s="171" t="s">
        <v>595</v>
      </c>
      <c r="F18" s="171" t="s">
        <v>71</v>
      </c>
      <c r="G18" s="100">
        <v>2001</v>
      </c>
      <c r="H18" s="172"/>
      <c r="I18" s="172"/>
      <c r="J18" s="172" t="s">
        <v>581</v>
      </c>
      <c r="K18" s="172"/>
      <c r="L18" s="172"/>
      <c r="M18" s="146">
        <v>24</v>
      </c>
      <c r="N18" s="265">
        <v>3701</v>
      </c>
      <c r="O18" s="265">
        <v>3171</v>
      </c>
      <c r="P18" s="173" t="s">
        <v>581</v>
      </c>
      <c r="Q18" s="173" t="s">
        <v>581</v>
      </c>
      <c r="R18" s="173"/>
      <c r="S18" s="173"/>
      <c r="T18" s="100" t="s">
        <v>373</v>
      </c>
      <c r="U18" s="174" t="s">
        <v>653</v>
      </c>
      <c r="V18" s="100"/>
      <c r="W18" s="3"/>
    </row>
    <row r="19" spans="2:23" ht="28.5" customHeight="1" x14ac:dyDescent="0.2">
      <c r="B19" s="622">
        <v>14</v>
      </c>
      <c r="C19" s="623"/>
      <c r="D19" s="166" t="s">
        <v>674</v>
      </c>
      <c r="E19" s="167" t="s">
        <v>675</v>
      </c>
      <c r="F19" s="167" t="s">
        <v>219</v>
      </c>
      <c r="G19" s="96">
        <v>1980</v>
      </c>
      <c r="H19" s="439"/>
      <c r="I19" s="179"/>
      <c r="J19" s="439" t="s">
        <v>581</v>
      </c>
      <c r="K19" s="439"/>
      <c r="L19" s="439"/>
      <c r="M19" s="147">
        <v>25</v>
      </c>
      <c r="N19" s="177">
        <v>49</v>
      </c>
      <c r="O19" s="177">
        <v>49</v>
      </c>
      <c r="P19" s="168" t="s">
        <v>581</v>
      </c>
      <c r="Q19" s="168"/>
      <c r="R19" s="168"/>
      <c r="S19" s="168"/>
      <c r="T19" s="96" t="s">
        <v>373</v>
      </c>
      <c r="U19" s="169" t="s">
        <v>653</v>
      </c>
      <c r="V19" s="96"/>
      <c r="W19" s="3"/>
    </row>
    <row r="20" spans="2:23" ht="28.5" customHeight="1" x14ac:dyDescent="0.2">
      <c r="B20" s="620">
        <v>15</v>
      </c>
      <c r="C20" s="621"/>
      <c r="D20" s="170" t="s">
        <v>377</v>
      </c>
      <c r="E20" s="171" t="s">
        <v>597</v>
      </c>
      <c r="F20" s="171" t="s">
        <v>220</v>
      </c>
      <c r="G20" s="100">
        <v>1998</v>
      </c>
      <c r="H20" s="172"/>
      <c r="I20" s="172"/>
      <c r="J20" s="172" t="s">
        <v>581</v>
      </c>
      <c r="K20" s="172"/>
      <c r="L20" s="172"/>
      <c r="M20" s="146">
        <v>7</v>
      </c>
      <c r="N20" s="265">
        <v>298</v>
      </c>
      <c r="O20" s="265">
        <v>264</v>
      </c>
      <c r="P20" s="173" t="s">
        <v>581</v>
      </c>
      <c r="Q20" s="173" t="s">
        <v>581</v>
      </c>
      <c r="R20" s="173"/>
      <c r="S20" s="173"/>
      <c r="T20" s="100" t="s">
        <v>373</v>
      </c>
      <c r="U20" s="174" t="s">
        <v>653</v>
      </c>
      <c r="V20" s="100"/>
      <c r="W20" s="3"/>
    </row>
    <row r="21" spans="2:23" ht="28.5" customHeight="1" x14ac:dyDescent="0.2">
      <c r="B21" s="643">
        <v>16</v>
      </c>
      <c r="C21" s="644"/>
      <c r="D21" s="161" t="s">
        <v>377</v>
      </c>
      <c r="E21" s="162" t="s">
        <v>597</v>
      </c>
      <c r="F21" s="162" t="s">
        <v>221</v>
      </c>
      <c r="G21" s="92">
        <v>2002</v>
      </c>
      <c r="H21" s="163"/>
      <c r="I21" s="163"/>
      <c r="J21" s="163" t="s">
        <v>581</v>
      </c>
      <c r="K21" s="163"/>
      <c r="L21" s="163"/>
      <c r="M21" s="180">
        <v>0.35</v>
      </c>
      <c r="N21" s="264">
        <v>40</v>
      </c>
      <c r="O21" s="264">
        <v>35</v>
      </c>
      <c r="P21" s="164" t="s">
        <v>2</v>
      </c>
      <c r="Q21" s="164" t="s">
        <v>581</v>
      </c>
      <c r="R21" s="164"/>
      <c r="S21" s="164"/>
      <c r="T21" s="92" t="s">
        <v>373</v>
      </c>
      <c r="U21" s="165" t="s">
        <v>653</v>
      </c>
      <c r="V21" s="92"/>
      <c r="W21" s="3"/>
    </row>
    <row r="22" spans="2:23" ht="28.5" customHeight="1" x14ac:dyDescent="0.2">
      <c r="B22" s="622">
        <v>17</v>
      </c>
      <c r="C22" s="623"/>
      <c r="D22" s="181" t="s">
        <v>377</v>
      </c>
      <c r="E22" s="182" t="s">
        <v>598</v>
      </c>
      <c r="F22" s="182" t="s">
        <v>222</v>
      </c>
      <c r="G22" s="117">
        <v>2002</v>
      </c>
      <c r="H22" s="183" t="s">
        <v>581</v>
      </c>
      <c r="I22" s="183"/>
      <c r="J22" s="183"/>
      <c r="K22" s="183"/>
      <c r="L22" s="183"/>
      <c r="M22" s="184">
        <v>45</v>
      </c>
      <c r="N22" s="267">
        <v>6375</v>
      </c>
      <c r="O22" s="267">
        <v>0</v>
      </c>
      <c r="P22" s="185"/>
      <c r="Q22" s="185" t="s">
        <v>581</v>
      </c>
      <c r="R22" s="185"/>
      <c r="S22" s="185"/>
      <c r="T22" s="117" t="s">
        <v>373</v>
      </c>
      <c r="U22" s="186" t="s">
        <v>653</v>
      </c>
      <c r="V22" s="187" t="s">
        <v>679</v>
      </c>
      <c r="W22" s="3"/>
    </row>
    <row r="23" spans="2:23" s="2" customFormat="1" ht="28.5" customHeight="1" x14ac:dyDescent="0.2">
      <c r="B23" s="622">
        <v>18</v>
      </c>
      <c r="C23" s="623"/>
      <c r="D23" s="181" t="s">
        <v>74</v>
      </c>
      <c r="E23" s="182" t="s">
        <v>627</v>
      </c>
      <c r="F23" s="182" t="s">
        <v>75</v>
      </c>
      <c r="G23" s="117">
        <v>1988</v>
      </c>
      <c r="H23" s="183"/>
      <c r="I23" s="183"/>
      <c r="J23" s="431" t="s">
        <v>581</v>
      </c>
      <c r="K23" s="183"/>
      <c r="L23" s="183"/>
      <c r="M23" s="184">
        <v>10</v>
      </c>
      <c r="N23" s="267">
        <v>115</v>
      </c>
      <c r="O23" s="267">
        <v>115</v>
      </c>
      <c r="P23" s="185"/>
      <c r="Q23" s="185"/>
      <c r="R23" s="185"/>
      <c r="S23" s="185" t="s">
        <v>581</v>
      </c>
      <c r="T23" s="117" t="s">
        <v>373</v>
      </c>
      <c r="U23" s="63" t="s">
        <v>610</v>
      </c>
      <c r="V23" s="187" t="s">
        <v>699</v>
      </c>
      <c r="W23" s="3"/>
    </row>
    <row r="24" spans="2:23" ht="28.5" customHeight="1" x14ac:dyDescent="0.2">
      <c r="B24" s="624">
        <v>19</v>
      </c>
      <c r="C24" s="625"/>
      <c r="D24" s="181" t="s">
        <v>492</v>
      </c>
      <c r="E24" s="182" t="s">
        <v>600</v>
      </c>
      <c r="F24" s="182" t="s">
        <v>609</v>
      </c>
      <c r="G24" s="117">
        <v>2017</v>
      </c>
      <c r="H24" s="183" t="s">
        <v>2</v>
      </c>
      <c r="I24" s="183" t="s">
        <v>2</v>
      </c>
      <c r="J24" s="183" t="s">
        <v>2</v>
      </c>
      <c r="K24" s="183" t="s">
        <v>2</v>
      </c>
      <c r="L24" s="183"/>
      <c r="M24" s="184">
        <v>9</v>
      </c>
      <c r="N24" s="267">
        <v>1388</v>
      </c>
      <c r="O24" s="267">
        <v>522</v>
      </c>
      <c r="P24" s="185" t="s">
        <v>2</v>
      </c>
      <c r="Q24" s="185" t="s">
        <v>2</v>
      </c>
      <c r="R24" s="185"/>
      <c r="S24" s="185"/>
      <c r="T24" s="117" t="s">
        <v>373</v>
      </c>
      <c r="U24" s="186" t="s">
        <v>610</v>
      </c>
      <c r="V24" s="42" t="s">
        <v>680</v>
      </c>
      <c r="W24" s="3"/>
    </row>
    <row r="25" spans="2:23" ht="28.5" customHeight="1" x14ac:dyDescent="0.2">
      <c r="B25" s="645">
        <v>20</v>
      </c>
      <c r="C25" s="646"/>
      <c r="D25" s="195" t="s">
        <v>378</v>
      </c>
      <c r="E25" s="221" t="s">
        <v>602</v>
      </c>
      <c r="F25" s="221" t="s">
        <v>223</v>
      </c>
      <c r="G25" s="129">
        <v>2006</v>
      </c>
      <c r="H25" s="438"/>
      <c r="I25" s="438"/>
      <c r="J25" s="438" t="s">
        <v>581</v>
      </c>
      <c r="K25" s="438" t="s">
        <v>581</v>
      </c>
      <c r="L25" s="438" t="s">
        <v>581</v>
      </c>
      <c r="M25" s="151">
        <v>8</v>
      </c>
      <c r="N25" s="269">
        <v>324</v>
      </c>
      <c r="O25" s="269">
        <v>324</v>
      </c>
      <c r="P25" s="438" t="s">
        <v>581</v>
      </c>
      <c r="Q25" s="270" t="s">
        <v>581</v>
      </c>
      <c r="R25" s="270"/>
      <c r="S25" s="270"/>
      <c r="T25" s="129" t="s">
        <v>373</v>
      </c>
      <c r="U25" s="197" t="s">
        <v>653</v>
      </c>
      <c r="V25" s="129"/>
      <c r="W25" s="3"/>
    </row>
    <row r="26" spans="2:23" ht="28.5" customHeight="1" x14ac:dyDescent="0.2">
      <c r="B26" s="624">
        <v>21</v>
      </c>
      <c r="C26" s="625"/>
      <c r="D26" s="16" t="s">
        <v>611</v>
      </c>
      <c r="E26" s="444" t="s">
        <v>603</v>
      </c>
      <c r="F26" s="444" t="s">
        <v>81</v>
      </c>
      <c r="G26" s="17">
        <v>2020</v>
      </c>
      <c r="H26" s="431"/>
      <c r="I26" s="431" t="s">
        <v>2</v>
      </c>
      <c r="J26" s="431" t="s">
        <v>2</v>
      </c>
      <c r="K26" s="431" t="s">
        <v>2</v>
      </c>
      <c r="L26" s="431"/>
      <c r="M26" s="18">
        <v>20</v>
      </c>
      <c r="N26" s="19">
        <v>2400</v>
      </c>
      <c r="O26" s="19">
        <v>2400</v>
      </c>
      <c r="P26" s="178" t="s">
        <v>2</v>
      </c>
      <c r="Q26" s="178" t="s">
        <v>2</v>
      </c>
      <c r="R26" s="178"/>
      <c r="S26" s="178"/>
      <c r="T26" s="17" t="s">
        <v>373</v>
      </c>
      <c r="U26" s="55" t="s">
        <v>32</v>
      </c>
      <c r="V26" s="17"/>
      <c r="W26" s="3"/>
    </row>
    <row r="27" spans="2:23" ht="28.5" customHeight="1" x14ac:dyDescent="0.2">
      <c r="B27" s="620">
        <v>22</v>
      </c>
      <c r="C27" s="621"/>
      <c r="D27" s="155" t="s">
        <v>319</v>
      </c>
      <c r="E27" s="156" t="s">
        <v>605</v>
      </c>
      <c r="F27" s="156" t="s">
        <v>224</v>
      </c>
      <c r="G27" s="88">
        <v>2006</v>
      </c>
      <c r="H27" s="157"/>
      <c r="I27" s="157"/>
      <c r="J27" s="157" t="s">
        <v>581</v>
      </c>
      <c r="K27" s="157"/>
      <c r="L27" s="157"/>
      <c r="M27" s="158">
        <v>22</v>
      </c>
      <c r="N27" s="263">
        <v>1512</v>
      </c>
      <c r="O27" s="263">
        <v>1260</v>
      </c>
      <c r="P27" s="159" t="s">
        <v>581</v>
      </c>
      <c r="Q27" s="159" t="s">
        <v>581</v>
      </c>
      <c r="R27" s="159"/>
      <c r="S27" s="159"/>
      <c r="T27" s="88" t="s">
        <v>373</v>
      </c>
      <c r="U27" s="160" t="s">
        <v>653</v>
      </c>
      <c r="V27" s="88"/>
      <c r="W27" s="3"/>
    </row>
    <row r="28" spans="2:23" ht="40" customHeight="1" x14ac:dyDescent="0.2">
      <c r="B28" s="622">
        <v>23</v>
      </c>
      <c r="C28" s="623"/>
      <c r="D28" s="166" t="s">
        <v>319</v>
      </c>
      <c r="E28" s="167" t="s">
        <v>676</v>
      </c>
      <c r="F28" s="167" t="s">
        <v>64</v>
      </c>
      <c r="G28" s="96">
        <v>1991</v>
      </c>
      <c r="H28" s="439"/>
      <c r="I28" s="439"/>
      <c r="J28" s="439" t="s">
        <v>581</v>
      </c>
      <c r="K28" s="439"/>
      <c r="L28" s="439"/>
      <c r="M28" s="147">
        <v>4</v>
      </c>
      <c r="N28" s="177">
        <v>25</v>
      </c>
      <c r="O28" s="177">
        <v>25</v>
      </c>
      <c r="P28" s="168"/>
      <c r="Q28" s="168" t="s">
        <v>581</v>
      </c>
      <c r="R28" s="168"/>
      <c r="S28" s="168"/>
      <c r="T28" s="268" t="s">
        <v>677</v>
      </c>
      <c r="U28" s="169" t="s">
        <v>653</v>
      </c>
      <c r="V28" s="96" t="s">
        <v>681</v>
      </c>
      <c r="W28" s="3"/>
    </row>
    <row r="29" spans="2:23" s="30" customFormat="1" ht="28.5" customHeight="1" x14ac:dyDescent="0.2">
      <c r="B29" s="188"/>
      <c r="C29" s="188"/>
      <c r="D29" s="188"/>
      <c r="E29" s="188"/>
      <c r="F29" s="188"/>
      <c r="G29" s="407"/>
      <c r="H29" s="527" t="s">
        <v>168</v>
      </c>
      <c r="I29" s="528"/>
      <c r="J29" s="404" t="s">
        <v>151</v>
      </c>
      <c r="K29" s="394">
        <f>COUNT(B6:C28)</f>
        <v>23</v>
      </c>
      <c r="L29" s="395" t="s">
        <v>154</v>
      </c>
      <c r="M29" s="18">
        <f>SUM(M6:M28)</f>
        <v>587.15000000000009</v>
      </c>
      <c r="N29" s="22">
        <f>SUM(N6:N28)</f>
        <v>87730</v>
      </c>
      <c r="O29" s="22">
        <f>SUM(O6:O28)</f>
        <v>54892.28</v>
      </c>
      <c r="P29" s="189"/>
      <c r="Q29" s="188"/>
      <c r="R29" s="188"/>
      <c r="S29" s="188"/>
      <c r="T29" s="188"/>
      <c r="U29" s="188"/>
      <c r="V29" s="188"/>
      <c r="W29" s="3"/>
    </row>
    <row r="30" spans="2:23" s="30" customFormat="1" ht="18" customHeight="1" x14ac:dyDescent="0.2">
      <c r="B30" s="35" t="s">
        <v>553</v>
      </c>
      <c r="C30" s="37"/>
      <c r="D30" s="37"/>
      <c r="E30" s="37"/>
      <c r="F30" s="37"/>
      <c r="G30" s="396"/>
      <c r="H30" s="404"/>
      <c r="I30" s="404"/>
      <c r="J30" s="404"/>
      <c r="K30" s="394"/>
      <c r="L30" s="394"/>
      <c r="M30" s="190"/>
      <c r="N30" s="132"/>
      <c r="O30" s="191"/>
      <c r="P30" s="21"/>
      <c r="Q30" s="21"/>
      <c r="R30" s="21"/>
      <c r="S30" s="21"/>
      <c r="T30" s="21"/>
      <c r="U30" s="21"/>
      <c r="V30" s="21"/>
      <c r="W30" s="3"/>
    </row>
    <row r="31" spans="2:23" s="30" customFormat="1" ht="18" customHeight="1" x14ac:dyDescent="0.2">
      <c r="B31" s="624" t="s">
        <v>178</v>
      </c>
      <c r="C31" s="625"/>
      <c r="D31" s="192" t="s">
        <v>6</v>
      </c>
      <c r="E31" s="424" t="s">
        <v>171</v>
      </c>
      <c r="F31" s="192" t="s">
        <v>165</v>
      </c>
      <c r="G31" s="398" t="s">
        <v>172</v>
      </c>
      <c r="H31" s="576" t="s">
        <v>5</v>
      </c>
      <c r="I31" s="626"/>
      <c r="J31" s="626"/>
      <c r="K31" s="626"/>
      <c r="L31" s="626"/>
      <c r="M31" s="193" t="s">
        <v>87</v>
      </c>
      <c r="N31" s="45" t="s">
        <v>167</v>
      </c>
      <c r="O31" s="578" t="s">
        <v>173</v>
      </c>
      <c r="P31" s="579"/>
      <c r="Q31" s="580"/>
      <c r="R31" s="21"/>
      <c r="S31" s="21"/>
      <c r="T31" s="21"/>
      <c r="U31" s="21"/>
      <c r="V31" s="21"/>
      <c r="W31" s="3"/>
    </row>
    <row r="32" spans="2:23" s="30" customFormat="1" ht="18" customHeight="1" x14ac:dyDescent="0.2">
      <c r="B32" s="608" t="s">
        <v>153</v>
      </c>
      <c r="C32" s="608"/>
      <c r="D32" s="16" t="s">
        <v>49</v>
      </c>
      <c r="E32" s="444" t="s">
        <v>282</v>
      </c>
      <c r="F32" s="444" t="s">
        <v>68</v>
      </c>
      <c r="G32" s="17">
        <v>1999</v>
      </c>
      <c r="H32" s="610" t="s">
        <v>93</v>
      </c>
      <c r="I32" s="611"/>
      <c r="J32" s="611"/>
      <c r="K32" s="611"/>
      <c r="L32" s="611"/>
      <c r="M32" s="18">
        <v>7</v>
      </c>
      <c r="N32" s="42" t="s">
        <v>495</v>
      </c>
      <c r="O32" s="581" t="s">
        <v>496</v>
      </c>
      <c r="P32" s="582"/>
      <c r="Q32" s="56" t="str">
        <f>B32</f>
        <v>休止</v>
      </c>
      <c r="R32" s="21"/>
      <c r="S32" s="21"/>
      <c r="T32" s="21"/>
      <c r="U32" s="21"/>
      <c r="V32" s="21"/>
      <c r="W32" s="3"/>
    </row>
    <row r="33" spans="2:24" s="30" customFormat="1" ht="18" customHeight="1" x14ac:dyDescent="0.2">
      <c r="B33" s="608" t="s">
        <v>153</v>
      </c>
      <c r="C33" s="608"/>
      <c r="D33" s="16" t="s">
        <v>491</v>
      </c>
      <c r="E33" s="444" t="s">
        <v>497</v>
      </c>
      <c r="F33" s="444" t="s">
        <v>227</v>
      </c>
      <c r="G33" s="431">
        <v>2006</v>
      </c>
      <c r="H33" s="609" t="s">
        <v>93</v>
      </c>
      <c r="I33" s="609"/>
      <c r="J33" s="609"/>
      <c r="K33" s="609"/>
      <c r="L33" s="609"/>
      <c r="M33" s="194">
        <v>3</v>
      </c>
      <c r="N33" s="63" t="s">
        <v>1</v>
      </c>
      <c r="O33" s="581" t="s">
        <v>498</v>
      </c>
      <c r="P33" s="582"/>
      <c r="Q33" s="56" t="str">
        <f t="shared" ref="Q33:Q40" si="0">B33</f>
        <v>休止</v>
      </c>
      <c r="R33" s="21"/>
      <c r="S33" s="21"/>
      <c r="T33" s="21"/>
      <c r="U33" s="21"/>
      <c r="V33" s="21"/>
      <c r="W33" s="3"/>
    </row>
    <row r="34" spans="2:24" s="3" customFormat="1" ht="18" customHeight="1" x14ac:dyDescent="0.2">
      <c r="B34" s="612" t="s">
        <v>153</v>
      </c>
      <c r="C34" s="612"/>
      <c r="D34" s="195" t="s">
        <v>226</v>
      </c>
      <c r="E34" s="196" t="s">
        <v>228</v>
      </c>
      <c r="F34" s="196" t="s">
        <v>78</v>
      </c>
      <c r="G34" s="129">
        <v>1993</v>
      </c>
      <c r="H34" s="613" t="s">
        <v>682</v>
      </c>
      <c r="I34" s="613"/>
      <c r="J34" s="613"/>
      <c r="K34" s="613"/>
      <c r="L34" s="613"/>
      <c r="M34" s="272">
        <v>30</v>
      </c>
      <c r="N34" s="274" t="s">
        <v>1</v>
      </c>
      <c r="O34" s="614" t="s">
        <v>645</v>
      </c>
      <c r="P34" s="615"/>
      <c r="Q34" s="249" t="str">
        <f t="shared" si="0"/>
        <v>休止</v>
      </c>
      <c r="R34" s="21"/>
      <c r="S34" s="21"/>
      <c r="T34" s="21"/>
      <c r="U34" s="21"/>
      <c r="V34" s="21"/>
      <c r="X34" s="30"/>
    </row>
    <row r="35" spans="2:24" s="3" customFormat="1" ht="18" customHeight="1" x14ac:dyDescent="0.2">
      <c r="B35" s="616" t="s">
        <v>153</v>
      </c>
      <c r="C35" s="616"/>
      <c r="D35" s="166" t="s">
        <v>226</v>
      </c>
      <c r="E35" s="167" t="s">
        <v>228</v>
      </c>
      <c r="F35" s="167" t="s">
        <v>229</v>
      </c>
      <c r="G35" s="96">
        <v>2006</v>
      </c>
      <c r="H35" s="617" t="s">
        <v>93</v>
      </c>
      <c r="I35" s="617"/>
      <c r="J35" s="617"/>
      <c r="K35" s="617"/>
      <c r="L35" s="617"/>
      <c r="M35" s="273">
        <v>11</v>
      </c>
      <c r="N35" s="275" t="s">
        <v>1</v>
      </c>
      <c r="O35" s="618" t="s">
        <v>640</v>
      </c>
      <c r="P35" s="619"/>
      <c r="Q35" s="201" t="str">
        <f t="shared" si="0"/>
        <v>休止</v>
      </c>
      <c r="R35" s="21"/>
      <c r="S35" s="21"/>
      <c r="T35" s="21"/>
      <c r="U35" s="21"/>
      <c r="V35" s="21"/>
      <c r="X35" s="30"/>
    </row>
    <row r="36" spans="2:24" s="30" customFormat="1" ht="18" customHeight="1" x14ac:dyDescent="0.2">
      <c r="B36" s="608" t="s">
        <v>159</v>
      </c>
      <c r="C36" s="608"/>
      <c r="D36" s="16" t="s">
        <v>28</v>
      </c>
      <c r="E36" s="444" t="s">
        <v>284</v>
      </c>
      <c r="F36" s="444" t="s">
        <v>66</v>
      </c>
      <c r="G36" s="17">
        <v>1990</v>
      </c>
      <c r="H36" s="610" t="s">
        <v>558</v>
      </c>
      <c r="I36" s="611"/>
      <c r="J36" s="611"/>
      <c r="K36" s="611"/>
      <c r="L36" s="611"/>
      <c r="M36" s="18">
        <v>50</v>
      </c>
      <c r="N36" s="42" t="s">
        <v>489</v>
      </c>
      <c r="O36" s="581" t="s">
        <v>499</v>
      </c>
      <c r="P36" s="582"/>
      <c r="Q36" s="56" t="str">
        <f t="shared" si="0"/>
        <v>廃止</v>
      </c>
      <c r="R36" s="21"/>
      <c r="S36" s="21"/>
      <c r="T36" s="21"/>
      <c r="U36" s="21"/>
      <c r="V36" s="21"/>
      <c r="W36" s="3"/>
    </row>
    <row r="37" spans="2:24" ht="18" customHeight="1" x14ac:dyDescent="0.2">
      <c r="B37" s="612" t="s">
        <v>159</v>
      </c>
      <c r="C37" s="612"/>
      <c r="D37" s="195" t="s">
        <v>500</v>
      </c>
      <c r="E37" s="196" t="s">
        <v>230</v>
      </c>
      <c r="F37" s="196" t="s">
        <v>285</v>
      </c>
      <c r="G37" s="129">
        <v>1977</v>
      </c>
      <c r="H37" s="650" t="s">
        <v>92</v>
      </c>
      <c r="I37" s="651"/>
      <c r="J37" s="651"/>
      <c r="K37" s="651"/>
      <c r="L37" s="651"/>
      <c r="M37" s="151">
        <v>0.1</v>
      </c>
      <c r="N37" s="197" t="s">
        <v>501</v>
      </c>
      <c r="O37" s="614" t="s">
        <v>380</v>
      </c>
      <c r="P37" s="615"/>
      <c r="Q37" s="249" t="str">
        <f t="shared" si="0"/>
        <v>廃止</v>
      </c>
      <c r="R37" s="198"/>
      <c r="S37" s="198"/>
      <c r="T37" s="82"/>
      <c r="U37" s="199"/>
      <c r="V37" s="82"/>
      <c r="W37" s="2"/>
    </row>
    <row r="38" spans="2:24" ht="18" customHeight="1" x14ac:dyDescent="0.2">
      <c r="B38" s="616" t="s">
        <v>159</v>
      </c>
      <c r="C38" s="616"/>
      <c r="D38" s="166" t="s">
        <v>41</v>
      </c>
      <c r="E38" s="200" t="s">
        <v>286</v>
      </c>
      <c r="F38" s="167" t="s">
        <v>287</v>
      </c>
      <c r="G38" s="96">
        <v>1972</v>
      </c>
      <c r="H38" s="652" t="s">
        <v>559</v>
      </c>
      <c r="I38" s="653"/>
      <c r="J38" s="653"/>
      <c r="K38" s="653"/>
      <c r="L38" s="653"/>
      <c r="M38" s="147">
        <v>0.3</v>
      </c>
      <c r="N38" s="137" t="s">
        <v>283</v>
      </c>
      <c r="O38" s="618" t="s">
        <v>502</v>
      </c>
      <c r="P38" s="619"/>
      <c r="Q38" s="201" t="str">
        <f t="shared" si="0"/>
        <v>廃止</v>
      </c>
      <c r="R38" s="198"/>
      <c r="S38" s="198"/>
      <c r="T38" s="82"/>
      <c r="U38" s="199"/>
      <c r="V38" s="82"/>
      <c r="W38" s="2"/>
    </row>
    <row r="39" spans="2:24" ht="18" customHeight="1" x14ac:dyDescent="0.2">
      <c r="B39" s="608" t="s">
        <v>159</v>
      </c>
      <c r="C39" s="608"/>
      <c r="D39" s="16" t="s">
        <v>76</v>
      </c>
      <c r="E39" s="444" t="s">
        <v>289</v>
      </c>
      <c r="F39" s="444" t="s">
        <v>160</v>
      </c>
      <c r="G39" s="17">
        <v>2001</v>
      </c>
      <c r="H39" s="610" t="s">
        <v>93</v>
      </c>
      <c r="I39" s="611"/>
      <c r="J39" s="611"/>
      <c r="K39" s="611"/>
      <c r="L39" s="611"/>
      <c r="M39" s="18">
        <v>2</v>
      </c>
      <c r="N39" s="42" t="s">
        <v>44</v>
      </c>
      <c r="O39" s="581" t="s">
        <v>505</v>
      </c>
      <c r="P39" s="582"/>
      <c r="Q39" s="56" t="str">
        <f t="shared" si="0"/>
        <v>廃止</v>
      </c>
      <c r="R39" s="198"/>
      <c r="S39" s="198"/>
      <c r="T39" s="82"/>
      <c r="U39" s="199"/>
      <c r="V39" s="82"/>
      <c r="W39" s="3"/>
    </row>
    <row r="40" spans="2:24" ht="18" customHeight="1" x14ac:dyDescent="0.2">
      <c r="B40" s="622" t="s">
        <v>159</v>
      </c>
      <c r="C40" s="623"/>
      <c r="D40" s="166" t="s">
        <v>77</v>
      </c>
      <c r="E40" s="167" t="s">
        <v>503</v>
      </c>
      <c r="F40" s="167" t="s">
        <v>288</v>
      </c>
      <c r="G40" s="96">
        <v>2004</v>
      </c>
      <c r="H40" s="654" t="s">
        <v>93</v>
      </c>
      <c r="I40" s="655"/>
      <c r="J40" s="655"/>
      <c r="K40" s="655"/>
      <c r="L40" s="656"/>
      <c r="M40" s="147">
        <v>4</v>
      </c>
      <c r="N40" s="169" t="s">
        <v>32</v>
      </c>
      <c r="O40" s="619" t="s">
        <v>504</v>
      </c>
      <c r="P40" s="657"/>
      <c r="Q40" s="201" t="str">
        <f t="shared" si="0"/>
        <v>廃止</v>
      </c>
      <c r="R40" s="198"/>
      <c r="S40" s="198"/>
      <c r="T40" s="82"/>
      <c r="U40" s="199"/>
      <c r="V40" s="82"/>
      <c r="W40" s="3"/>
    </row>
    <row r="41" spans="2:24" ht="18" customHeight="1" x14ac:dyDescent="0.2">
      <c r="B41" s="658"/>
      <c r="C41" s="658"/>
      <c r="D41" s="658"/>
      <c r="E41" s="658"/>
      <c r="F41" s="658"/>
      <c r="G41" s="202"/>
      <c r="H41" s="433"/>
      <c r="I41" s="203"/>
      <c r="J41" s="204" t="s">
        <v>182</v>
      </c>
      <c r="K41" s="78">
        <f>COUNTIF($B$32:$C$40,"休止")</f>
        <v>4</v>
      </c>
      <c r="L41" s="205" t="s">
        <v>154</v>
      </c>
      <c r="M41" s="158">
        <f>SUMIF($B$32:$B$40,"休止",M32:M40)</f>
        <v>51</v>
      </c>
      <c r="N41" s="138"/>
      <c r="O41" s="191"/>
      <c r="P41" s="206"/>
      <c r="Q41" s="206"/>
      <c r="R41" s="198"/>
      <c r="S41" s="198"/>
      <c r="T41" s="82"/>
      <c r="U41" s="199"/>
      <c r="V41" s="82"/>
      <c r="W41" s="2"/>
    </row>
    <row r="42" spans="2:24" ht="18" customHeight="1" x14ac:dyDescent="0.2">
      <c r="B42" s="658" t="s">
        <v>561</v>
      </c>
      <c r="C42" s="658"/>
      <c r="D42" s="658"/>
      <c r="E42" s="658"/>
      <c r="F42" s="658"/>
      <c r="G42" s="202"/>
      <c r="H42" s="207"/>
      <c r="I42" s="441"/>
      <c r="J42" s="441" t="s">
        <v>179</v>
      </c>
      <c r="K42" s="402">
        <f>COUNTIF($B$32:$C$40,"廃止")</f>
        <v>5</v>
      </c>
      <c r="L42" s="410" t="s">
        <v>154</v>
      </c>
      <c r="M42" s="147">
        <f>SUMIF($B$32:$B$40,"廃止",M32:M40)</f>
        <v>56.4</v>
      </c>
      <c r="N42" s="140"/>
      <c r="O42" s="28"/>
      <c r="P42" s="198"/>
      <c r="Q42" s="198"/>
      <c r="R42" s="198"/>
      <c r="S42" s="198"/>
      <c r="T42" s="82"/>
      <c r="U42" s="199"/>
      <c r="V42" s="82"/>
      <c r="W42" s="2"/>
    </row>
    <row r="43" spans="2:24" s="30" customFormat="1" ht="18" customHeight="1" x14ac:dyDescent="0.2">
      <c r="B43" s="658"/>
      <c r="C43" s="658"/>
      <c r="D43" s="658"/>
      <c r="E43" s="658"/>
      <c r="F43" s="658"/>
      <c r="G43" s="208"/>
      <c r="H43" s="403"/>
      <c r="I43" s="404"/>
      <c r="J43" s="404" t="s">
        <v>161</v>
      </c>
      <c r="K43" s="405">
        <f>SUM(K41:K42)</f>
        <v>9</v>
      </c>
      <c r="L43" s="395" t="s">
        <v>154</v>
      </c>
      <c r="M43" s="18">
        <f>SUM(M41:M42)</f>
        <v>107.4</v>
      </c>
      <c r="N43" s="140"/>
      <c r="O43" s="28"/>
      <c r="P43" s="21"/>
      <c r="Q43" s="21"/>
      <c r="R43" s="21"/>
      <c r="S43" s="21"/>
      <c r="T43" s="21"/>
      <c r="U43" s="21"/>
      <c r="V43" s="21"/>
      <c r="W43" s="3"/>
    </row>
    <row r="44" spans="2:24" s="30" customFormat="1" ht="16" customHeight="1" x14ac:dyDescent="0.2">
      <c r="B44" s="430"/>
      <c r="C44" s="430"/>
      <c r="D44" s="430"/>
      <c r="E44" s="430"/>
      <c r="F44" s="430"/>
      <c r="G44" s="26"/>
      <c r="H44" s="25"/>
      <c r="I44" s="25"/>
      <c r="J44" s="25"/>
      <c r="K44" s="10"/>
      <c r="L44" s="26"/>
      <c r="M44" s="27"/>
      <c r="N44" s="209"/>
      <c r="O44" s="209"/>
      <c r="P44" s="21"/>
      <c r="Q44" s="21"/>
      <c r="R44" s="21"/>
      <c r="S44" s="21"/>
      <c r="T44" s="21"/>
      <c r="U44" s="21"/>
      <c r="V44" s="21"/>
      <c r="W44" s="3"/>
    </row>
    <row r="45" spans="2:24" s="62" customFormat="1" ht="30.75" customHeight="1" x14ac:dyDescent="0.2">
      <c r="B45" s="6" t="s">
        <v>101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9"/>
      <c r="O45" s="59"/>
      <c r="P45" s="59"/>
      <c r="Q45" s="59"/>
      <c r="R45" s="59"/>
      <c r="S45" s="59"/>
      <c r="T45" s="276"/>
      <c r="U45" s="12"/>
      <c r="V45" s="276" t="s">
        <v>683</v>
      </c>
      <c r="W45" s="61"/>
    </row>
    <row r="46" spans="2:24" s="30" customFormat="1" ht="1" customHeight="1" x14ac:dyDescent="0.2">
      <c r="B46" s="6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1"/>
      <c r="P46" s="11"/>
      <c r="Q46" s="11"/>
      <c r="R46" s="11"/>
      <c r="S46" s="11"/>
      <c r="T46" s="11"/>
      <c r="U46" s="9"/>
      <c r="V46" s="154"/>
      <c r="W46" s="3"/>
    </row>
    <row r="47" spans="2:24" s="30" customFormat="1" ht="23.25" customHeight="1" x14ac:dyDescent="0.2">
      <c r="B47" s="549" t="s">
        <v>82</v>
      </c>
      <c r="C47" s="549" t="s">
        <v>102</v>
      </c>
      <c r="D47" s="589" t="s">
        <v>83</v>
      </c>
      <c r="E47" s="544" t="s">
        <v>84</v>
      </c>
      <c r="F47" s="544" t="s">
        <v>506</v>
      </c>
      <c r="G47" s="589" t="s">
        <v>85</v>
      </c>
      <c r="H47" s="544" t="s">
        <v>86</v>
      </c>
      <c r="I47" s="544"/>
      <c r="J47" s="544"/>
      <c r="K47" s="544"/>
      <c r="L47" s="544"/>
      <c r="M47" s="589" t="s">
        <v>87</v>
      </c>
      <c r="N47" s="589" t="s">
        <v>507</v>
      </c>
      <c r="O47" s="589" t="s">
        <v>508</v>
      </c>
      <c r="P47" s="591" t="s">
        <v>89</v>
      </c>
      <c r="Q47" s="592"/>
      <c r="R47" s="583" t="s">
        <v>90</v>
      </c>
      <c r="S47" s="584"/>
      <c r="T47" s="597" t="s">
        <v>103</v>
      </c>
      <c r="U47" s="598"/>
      <c r="V47" s="599"/>
      <c r="W47" s="3"/>
    </row>
    <row r="48" spans="2:24" s="30" customFormat="1" ht="45.75" customHeight="1" x14ac:dyDescent="0.2">
      <c r="B48" s="659"/>
      <c r="C48" s="659"/>
      <c r="D48" s="589"/>
      <c r="E48" s="544"/>
      <c r="F48" s="544"/>
      <c r="G48" s="544"/>
      <c r="H48" s="559" t="s">
        <v>91</v>
      </c>
      <c r="I48" s="559" t="s">
        <v>92</v>
      </c>
      <c r="J48" s="559" t="s">
        <v>93</v>
      </c>
      <c r="K48" s="559" t="s">
        <v>94</v>
      </c>
      <c r="L48" s="543" t="s">
        <v>150</v>
      </c>
      <c r="M48" s="590"/>
      <c r="N48" s="590"/>
      <c r="O48" s="590"/>
      <c r="P48" s="593"/>
      <c r="Q48" s="594"/>
      <c r="R48" s="585"/>
      <c r="S48" s="586"/>
      <c r="T48" s="600"/>
      <c r="U48" s="601"/>
      <c r="V48" s="602"/>
      <c r="W48" s="3"/>
    </row>
    <row r="49" spans="2:23" s="30" customFormat="1" ht="17.25" customHeight="1" x14ac:dyDescent="0.2">
      <c r="B49" s="660"/>
      <c r="C49" s="660"/>
      <c r="D49" s="589"/>
      <c r="E49" s="544"/>
      <c r="F49" s="544"/>
      <c r="G49" s="544"/>
      <c r="H49" s="606"/>
      <c r="I49" s="607"/>
      <c r="J49" s="607"/>
      <c r="K49" s="607"/>
      <c r="L49" s="543"/>
      <c r="M49" s="413" t="s">
        <v>98</v>
      </c>
      <c r="N49" s="15" t="s">
        <v>99</v>
      </c>
      <c r="O49" s="15" t="s">
        <v>99</v>
      </c>
      <c r="P49" s="595"/>
      <c r="Q49" s="596"/>
      <c r="R49" s="587"/>
      <c r="S49" s="588"/>
      <c r="T49" s="603"/>
      <c r="U49" s="604"/>
      <c r="V49" s="605"/>
      <c r="W49" s="3"/>
    </row>
    <row r="50" spans="2:23" s="30" customFormat="1" ht="16" customHeight="1" x14ac:dyDescent="0.2">
      <c r="B50" s="17">
        <v>1</v>
      </c>
      <c r="C50" s="17" t="s">
        <v>381</v>
      </c>
      <c r="D50" s="47" t="s">
        <v>28</v>
      </c>
      <c r="E50" s="444" t="s">
        <v>204</v>
      </c>
      <c r="F50" s="444" t="s">
        <v>79</v>
      </c>
      <c r="G50" s="17">
        <v>1992</v>
      </c>
      <c r="H50" s="17"/>
      <c r="I50" s="17"/>
      <c r="J50" s="17"/>
      <c r="K50" s="17" t="s">
        <v>646</v>
      </c>
      <c r="L50" s="17"/>
      <c r="M50" s="18">
        <v>116</v>
      </c>
      <c r="N50" s="73">
        <v>15348</v>
      </c>
      <c r="O50" s="73">
        <v>2466</v>
      </c>
      <c r="P50" s="574" t="s">
        <v>373</v>
      </c>
      <c r="Q50" s="575"/>
      <c r="R50" s="574" t="s">
        <v>653</v>
      </c>
      <c r="S50" s="575"/>
      <c r="T50" s="422"/>
      <c r="U50" s="210"/>
      <c r="V50" s="211"/>
      <c r="W50" s="3"/>
    </row>
    <row r="51" spans="2:23" s="30" customFormat="1" ht="16" customHeight="1" x14ac:dyDescent="0.2">
      <c r="B51" s="17">
        <v>2</v>
      </c>
      <c r="C51" s="17" t="s">
        <v>382</v>
      </c>
      <c r="D51" s="47" t="s">
        <v>41</v>
      </c>
      <c r="E51" s="123" t="s">
        <v>654</v>
      </c>
      <c r="F51" s="444" t="s">
        <v>231</v>
      </c>
      <c r="G51" s="17">
        <v>2002</v>
      </c>
      <c r="H51" s="17"/>
      <c r="I51" s="17" t="s">
        <v>647</v>
      </c>
      <c r="J51" s="17"/>
      <c r="K51" s="17" t="s">
        <v>647</v>
      </c>
      <c r="L51" s="17"/>
      <c r="M51" s="18">
        <v>55</v>
      </c>
      <c r="N51" s="73">
        <v>9843</v>
      </c>
      <c r="O51" s="73">
        <v>1334</v>
      </c>
      <c r="P51" s="574" t="s">
        <v>373</v>
      </c>
      <c r="Q51" s="575"/>
      <c r="R51" s="574" t="s">
        <v>655</v>
      </c>
      <c r="S51" s="575"/>
      <c r="T51" s="422"/>
      <c r="U51" s="210"/>
      <c r="V51" s="211"/>
      <c r="W51" s="3"/>
    </row>
    <row r="52" spans="2:23" s="30" customFormat="1" ht="16" customHeight="1" x14ac:dyDescent="0.2">
      <c r="B52" s="100">
        <v>3</v>
      </c>
      <c r="C52" s="100" t="s">
        <v>656</v>
      </c>
      <c r="D52" s="101" t="s">
        <v>49</v>
      </c>
      <c r="E52" s="171" t="s">
        <v>232</v>
      </c>
      <c r="F52" s="171" t="s">
        <v>50</v>
      </c>
      <c r="G52" s="100">
        <v>1994</v>
      </c>
      <c r="H52" s="100"/>
      <c r="I52" s="100" t="s">
        <v>647</v>
      </c>
      <c r="J52" s="100" t="s">
        <v>647</v>
      </c>
      <c r="K52" s="100" t="s">
        <v>647</v>
      </c>
      <c r="L52" s="100"/>
      <c r="M52" s="146">
        <v>35</v>
      </c>
      <c r="N52" s="142">
        <v>5795</v>
      </c>
      <c r="O52" s="142">
        <v>1037</v>
      </c>
      <c r="P52" s="567" t="s">
        <v>373</v>
      </c>
      <c r="Q52" s="568"/>
      <c r="R52" s="567" t="s">
        <v>655</v>
      </c>
      <c r="S52" s="568"/>
      <c r="T52" s="212"/>
      <c r="U52" s="213"/>
      <c r="V52" s="214"/>
      <c r="W52" s="3"/>
    </row>
    <row r="53" spans="2:23" s="30" customFormat="1" ht="16" customHeight="1" x14ac:dyDescent="0.2">
      <c r="B53" s="96">
        <v>4</v>
      </c>
      <c r="C53" s="96" t="s">
        <v>656</v>
      </c>
      <c r="D53" s="97" t="s">
        <v>383</v>
      </c>
      <c r="E53" s="167" t="s">
        <v>657</v>
      </c>
      <c r="F53" s="167" t="s">
        <v>212</v>
      </c>
      <c r="G53" s="96">
        <v>1996</v>
      </c>
      <c r="H53" s="96"/>
      <c r="I53" s="96"/>
      <c r="J53" s="96" t="s">
        <v>647</v>
      </c>
      <c r="K53" s="96" t="s">
        <v>647</v>
      </c>
      <c r="L53" s="96"/>
      <c r="M53" s="147">
        <v>14</v>
      </c>
      <c r="N53" s="141">
        <v>685</v>
      </c>
      <c r="O53" s="141">
        <v>267</v>
      </c>
      <c r="P53" s="565" t="s">
        <v>373</v>
      </c>
      <c r="Q53" s="566"/>
      <c r="R53" s="565" t="s">
        <v>375</v>
      </c>
      <c r="S53" s="566"/>
      <c r="T53" s="415"/>
      <c r="U53" s="215"/>
      <c r="V53" s="216"/>
      <c r="W53" s="3"/>
    </row>
    <row r="54" spans="2:23" s="30" customFormat="1" ht="16" customHeight="1" x14ac:dyDescent="0.2">
      <c r="B54" s="17">
        <v>5</v>
      </c>
      <c r="C54" s="17" t="s">
        <v>656</v>
      </c>
      <c r="D54" s="47" t="s">
        <v>56</v>
      </c>
      <c r="E54" s="444" t="s">
        <v>658</v>
      </c>
      <c r="F54" s="444" t="s">
        <v>57</v>
      </c>
      <c r="G54" s="17">
        <v>1996</v>
      </c>
      <c r="H54" s="17"/>
      <c r="I54" s="17" t="s">
        <v>647</v>
      </c>
      <c r="J54" s="17" t="s">
        <v>647</v>
      </c>
      <c r="K54" s="17" t="s">
        <v>647</v>
      </c>
      <c r="L54" s="17" t="s">
        <v>647</v>
      </c>
      <c r="M54" s="18">
        <v>22</v>
      </c>
      <c r="N54" s="73">
        <v>2507</v>
      </c>
      <c r="O54" s="73">
        <v>927</v>
      </c>
      <c r="P54" s="574" t="s">
        <v>373</v>
      </c>
      <c r="Q54" s="575"/>
      <c r="R54" s="574" t="s">
        <v>655</v>
      </c>
      <c r="S54" s="575"/>
      <c r="T54" s="422"/>
      <c r="U54" s="210"/>
      <c r="V54" s="211"/>
      <c r="W54" s="3"/>
    </row>
    <row r="55" spans="2:23" s="30" customFormat="1" ht="16" customHeight="1" x14ac:dyDescent="0.2">
      <c r="B55" s="92">
        <v>6</v>
      </c>
      <c r="C55" s="92" t="s">
        <v>80</v>
      </c>
      <c r="D55" s="93" t="s">
        <v>140</v>
      </c>
      <c r="E55" s="162" t="s">
        <v>659</v>
      </c>
      <c r="F55" s="162" t="s">
        <v>233</v>
      </c>
      <c r="G55" s="92">
        <v>1999</v>
      </c>
      <c r="H55" s="92"/>
      <c r="I55" s="148"/>
      <c r="J55" s="92"/>
      <c r="K55" s="92" t="s">
        <v>2</v>
      </c>
      <c r="L55" s="92"/>
      <c r="M55" s="149">
        <v>4</v>
      </c>
      <c r="N55" s="109">
        <v>22</v>
      </c>
      <c r="O55" s="109"/>
      <c r="P55" s="563" t="s">
        <v>373</v>
      </c>
      <c r="Q55" s="564"/>
      <c r="R55" s="563" t="s">
        <v>655</v>
      </c>
      <c r="S55" s="564"/>
      <c r="T55" s="217"/>
      <c r="U55" s="218"/>
      <c r="V55" s="219"/>
      <c r="W55" s="3"/>
    </row>
    <row r="56" spans="2:23" s="30" customFormat="1" ht="16" customHeight="1" x14ac:dyDescent="0.2">
      <c r="B56" s="96">
        <v>7</v>
      </c>
      <c r="C56" s="96" t="s">
        <v>80</v>
      </c>
      <c r="D56" s="97" t="s">
        <v>140</v>
      </c>
      <c r="E56" s="167" t="s">
        <v>660</v>
      </c>
      <c r="F56" s="167" t="s">
        <v>206</v>
      </c>
      <c r="G56" s="96">
        <v>2019</v>
      </c>
      <c r="H56" s="96"/>
      <c r="I56" s="96"/>
      <c r="J56" s="96"/>
      <c r="K56" s="96" t="s">
        <v>2</v>
      </c>
      <c r="L56" s="96"/>
      <c r="M56" s="147">
        <v>10</v>
      </c>
      <c r="N56" s="141">
        <v>1915</v>
      </c>
      <c r="O56" s="141">
        <v>361</v>
      </c>
      <c r="P56" s="563" t="s">
        <v>373</v>
      </c>
      <c r="Q56" s="564"/>
      <c r="R56" s="565" t="s">
        <v>32</v>
      </c>
      <c r="S56" s="566"/>
      <c r="T56" s="415"/>
      <c r="U56" s="215"/>
      <c r="V56" s="220"/>
      <c r="W56" s="3"/>
    </row>
    <row r="57" spans="2:23" s="30" customFormat="1" ht="16" customHeight="1" x14ac:dyDescent="0.2">
      <c r="B57" s="17">
        <v>8</v>
      </c>
      <c r="C57" s="17" t="s">
        <v>384</v>
      </c>
      <c r="D57" s="47" t="s">
        <v>377</v>
      </c>
      <c r="E57" s="444" t="s">
        <v>661</v>
      </c>
      <c r="F57" s="444" t="s">
        <v>234</v>
      </c>
      <c r="G57" s="17">
        <v>1998</v>
      </c>
      <c r="H57" s="17"/>
      <c r="I57" s="17"/>
      <c r="J57" s="17"/>
      <c r="K57" s="17" t="s">
        <v>648</v>
      </c>
      <c r="L57" s="17"/>
      <c r="M57" s="18">
        <v>8</v>
      </c>
      <c r="N57" s="73">
        <v>1167</v>
      </c>
      <c r="O57" s="73">
        <v>222</v>
      </c>
      <c r="P57" s="574" t="s">
        <v>373</v>
      </c>
      <c r="Q57" s="575"/>
      <c r="R57" s="574" t="s">
        <v>662</v>
      </c>
      <c r="S57" s="575"/>
      <c r="T57" s="422"/>
      <c r="U57" s="210"/>
      <c r="V57" s="211"/>
      <c r="W57" s="3"/>
    </row>
    <row r="58" spans="2:23" s="30" customFormat="1" ht="15" customHeight="1" x14ac:dyDescent="0.2">
      <c r="B58" s="17">
        <v>9</v>
      </c>
      <c r="C58" s="17" t="s">
        <v>649</v>
      </c>
      <c r="D58" s="47" t="s">
        <v>378</v>
      </c>
      <c r="E58" s="444" t="s">
        <v>650</v>
      </c>
      <c r="F58" s="444" t="s">
        <v>235</v>
      </c>
      <c r="G58" s="17">
        <v>2010</v>
      </c>
      <c r="H58" s="17"/>
      <c r="I58" s="17" t="s">
        <v>648</v>
      </c>
      <c r="J58" s="17" t="s">
        <v>648</v>
      </c>
      <c r="K58" s="17" t="s">
        <v>648</v>
      </c>
      <c r="L58" s="17" t="s">
        <v>648</v>
      </c>
      <c r="M58" s="18">
        <v>3.2</v>
      </c>
      <c r="N58" s="73">
        <v>193</v>
      </c>
      <c r="O58" s="73">
        <v>49</v>
      </c>
      <c r="P58" s="574" t="s">
        <v>385</v>
      </c>
      <c r="Q58" s="575"/>
      <c r="R58" s="574" t="s">
        <v>662</v>
      </c>
      <c r="S58" s="575"/>
      <c r="T58" s="422"/>
      <c r="U58" s="210"/>
      <c r="V58" s="211"/>
      <c r="W58" s="3"/>
    </row>
    <row r="59" spans="2:23" s="30" customFormat="1" ht="16" customHeight="1" x14ac:dyDescent="0.2">
      <c r="B59" s="17">
        <v>10</v>
      </c>
      <c r="C59" s="17" t="s">
        <v>80</v>
      </c>
      <c r="D59" s="47" t="s">
        <v>3</v>
      </c>
      <c r="E59" s="444" t="s">
        <v>663</v>
      </c>
      <c r="F59" s="444" t="s">
        <v>60</v>
      </c>
      <c r="G59" s="17">
        <v>2002</v>
      </c>
      <c r="H59" s="17"/>
      <c r="I59" s="17"/>
      <c r="J59" s="17"/>
      <c r="K59" s="17" t="s">
        <v>648</v>
      </c>
      <c r="L59" s="17"/>
      <c r="M59" s="18">
        <v>6</v>
      </c>
      <c r="N59" s="73">
        <v>2679</v>
      </c>
      <c r="O59" s="150"/>
      <c r="P59" s="574" t="s">
        <v>664</v>
      </c>
      <c r="Q59" s="575"/>
      <c r="R59" s="574" t="s">
        <v>662</v>
      </c>
      <c r="S59" s="575"/>
      <c r="T59" s="422"/>
      <c r="U59" s="210"/>
      <c r="V59" s="211"/>
      <c r="W59" s="3"/>
    </row>
    <row r="60" spans="2:23" s="30" customFormat="1" ht="16" customHeight="1" x14ac:dyDescent="0.2">
      <c r="B60" s="17">
        <v>11</v>
      </c>
      <c r="C60" s="17" t="s">
        <v>80</v>
      </c>
      <c r="D60" s="47" t="s">
        <v>665</v>
      </c>
      <c r="E60" s="196" t="s">
        <v>666</v>
      </c>
      <c r="F60" s="196" t="s">
        <v>81</v>
      </c>
      <c r="G60" s="129">
        <v>2020</v>
      </c>
      <c r="H60" s="129"/>
      <c r="I60" s="17" t="s">
        <v>648</v>
      </c>
      <c r="J60" s="129"/>
      <c r="K60" s="17" t="s">
        <v>648</v>
      </c>
      <c r="L60" s="129"/>
      <c r="M60" s="151">
        <v>20</v>
      </c>
      <c r="N60" s="152">
        <v>595</v>
      </c>
      <c r="O60" s="152">
        <v>595</v>
      </c>
      <c r="P60" s="574" t="s">
        <v>379</v>
      </c>
      <c r="Q60" s="575"/>
      <c r="R60" s="574" t="s">
        <v>662</v>
      </c>
      <c r="S60" s="575"/>
      <c r="T60" s="422"/>
      <c r="U60" s="210"/>
      <c r="V60" s="211"/>
      <c r="W60" s="3"/>
    </row>
    <row r="61" spans="2:23" s="30" customFormat="1" ht="16" customHeight="1" x14ac:dyDescent="0.2">
      <c r="B61" s="17">
        <v>12</v>
      </c>
      <c r="C61" s="129" t="s">
        <v>652</v>
      </c>
      <c r="D61" s="221" t="s">
        <v>667</v>
      </c>
      <c r="E61" s="196" t="s">
        <v>668</v>
      </c>
      <c r="F61" s="196" t="s">
        <v>236</v>
      </c>
      <c r="G61" s="129">
        <v>1996</v>
      </c>
      <c r="H61" s="129"/>
      <c r="I61" s="129" t="s">
        <v>648</v>
      </c>
      <c r="J61" s="129" t="s">
        <v>648</v>
      </c>
      <c r="K61" s="129" t="s">
        <v>648</v>
      </c>
      <c r="L61" s="129"/>
      <c r="M61" s="151">
        <v>14</v>
      </c>
      <c r="N61" s="152">
        <v>971</v>
      </c>
      <c r="O61" s="152">
        <v>964</v>
      </c>
      <c r="P61" s="574" t="s">
        <v>373</v>
      </c>
      <c r="Q61" s="575"/>
      <c r="R61" s="574" t="s">
        <v>669</v>
      </c>
      <c r="S61" s="575"/>
      <c r="T61" s="422"/>
      <c r="U61" s="210"/>
      <c r="V61" s="222"/>
      <c r="W61" s="3"/>
    </row>
    <row r="62" spans="2:23" s="30" customFormat="1" ht="16.5" customHeight="1" x14ac:dyDescent="0.2">
      <c r="B62" s="17">
        <v>13</v>
      </c>
      <c r="C62" s="17" t="s">
        <v>652</v>
      </c>
      <c r="D62" s="47" t="s">
        <v>319</v>
      </c>
      <c r="E62" s="444" t="s">
        <v>670</v>
      </c>
      <c r="F62" s="444" t="s">
        <v>237</v>
      </c>
      <c r="G62" s="17">
        <v>1990</v>
      </c>
      <c r="H62" s="17"/>
      <c r="I62" s="17" t="s">
        <v>648</v>
      </c>
      <c r="J62" s="17" t="s">
        <v>648</v>
      </c>
      <c r="K62" s="17" t="s">
        <v>648</v>
      </c>
      <c r="L62" s="17" t="s">
        <v>648</v>
      </c>
      <c r="M62" s="18">
        <v>40</v>
      </c>
      <c r="N62" s="73">
        <v>4199</v>
      </c>
      <c r="O62" s="73">
        <v>1667</v>
      </c>
      <c r="P62" s="574" t="s">
        <v>373</v>
      </c>
      <c r="Q62" s="575"/>
      <c r="R62" s="574" t="s">
        <v>662</v>
      </c>
      <c r="S62" s="575"/>
      <c r="T62" s="422"/>
      <c r="U62" s="210"/>
      <c r="V62" s="222"/>
      <c r="W62" s="3"/>
    </row>
    <row r="63" spans="2:23" s="30" customFormat="1" ht="15" customHeight="1" x14ac:dyDescent="0.2">
      <c r="B63" s="223"/>
      <c r="C63" s="224"/>
      <c r="D63" s="224"/>
      <c r="E63" s="224"/>
      <c r="F63" s="224"/>
      <c r="G63" s="225"/>
      <c r="H63" s="226"/>
      <c r="I63" s="227"/>
      <c r="J63" s="228" t="s">
        <v>510</v>
      </c>
      <c r="K63" s="77">
        <f>COUNTIF($C$50:$C$62,"破")</f>
        <v>7</v>
      </c>
      <c r="L63" s="229" t="s">
        <v>154</v>
      </c>
      <c r="M63" s="151">
        <f>SUMIF($C$50:$C$62,"破",M50:M62)</f>
        <v>167.2</v>
      </c>
      <c r="N63" s="230">
        <f>SUMIF($C$50:$C$62,"破",N50:N62)</f>
        <v>21919</v>
      </c>
      <c r="O63" s="230">
        <f>SUMIF($C$50:$C$62,"破",O50:O62)</f>
        <v>3693</v>
      </c>
      <c r="P63" s="189"/>
      <c r="Q63" s="188"/>
      <c r="R63" s="188"/>
      <c r="S63" s="188"/>
      <c r="T63" s="188"/>
      <c r="U63" s="188"/>
      <c r="V63" s="188"/>
      <c r="W63" s="3"/>
    </row>
    <row r="64" spans="2:23" s="30" customFormat="1" ht="16" customHeight="1" x14ac:dyDescent="0.2">
      <c r="B64" s="224"/>
      <c r="C64" s="224"/>
      <c r="D64" s="224"/>
      <c r="E64" s="224"/>
      <c r="F64" s="224"/>
      <c r="G64" s="225"/>
      <c r="H64" s="217"/>
      <c r="I64" s="231"/>
      <c r="J64" s="232" t="s">
        <v>511</v>
      </c>
      <c r="K64" s="49">
        <f>COUNTIF($C$50:$C$62,"圧")</f>
        <v>0</v>
      </c>
      <c r="L64" s="233" t="s">
        <v>154</v>
      </c>
      <c r="M64" s="149">
        <f>SUMIF($C$50:$C$62,"圧",M50:M62)</f>
        <v>0</v>
      </c>
      <c r="N64" s="83">
        <f>SUMIF($C$50:$C$62,"圧",N50:N62)</f>
        <v>0</v>
      </c>
      <c r="O64" s="83">
        <f>SUMIF($C$50:$C$62,"圧",O50:O62)</f>
        <v>0</v>
      </c>
      <c r="P64" s="134"/>
      <c r="Q64" s="21"/>
      <c r="R64" s="21"/>
      <c r="S64" s="21"/>
      <c r="T64" s="21"/>
      <c r="U64" s="21"/>
      <c r="V64" s="21"/>
      <c r="W64" s="3"/>
    </row>
    <row r="65" spans="2:23" s="30" customFormat="1" ht="16" customHeight="1" x14ac:dyDescent="0.2">
      <c r="B65" s="224"/>
      <c r="C65" s="224"/>
      <c r="D65" s="224"/>
      <c r="E65" s="224"/>
      <c r="F65" s="224"/>
      <c r="G65" s="225"/>
      <c r="H65" s="408"/>
      <c r="I65" s="234"/>
      <c r="J65" s="409" t="s">
        <v>512</v>
      </c>
      <c r="K65" s="235">
        <f>COUNTIF($C$50:$C$62,"併")</f>
        <v>6</v>
      </c>
      <c r="L65" s="236" t="s">
        <v>154</v>
      </c>
      <c r="M65" s="147">
        <f>SUMIF($C$50:$C$62,"併",M50:M62)</f>
        <v>180</v>
      </c>
      <c r="N65" s="33">
        <f>SUMIF($C$50:$C$62,"併",N50:N62)</f>
        <v>24000</v>
      </c>
      <c r="O65" s="33">
        <f>SUMIF($C$50:$C$62,"併",O50:O62)</f>
        <v>6196</v>
      </c>
      <c r="P65" s="134"/>
      <c r="Q65" s="21"/>
      <c r="R65" s="21"/>
      <c r="S65" s="21"/>
      <c r="T65" s="21"/>
      <c r="U65" s="21"/>
      <c r="V65" s="21"/>
      <c r="W65" s="3"/>
    </row>
    <row r="66" spans="2:23" s="30" customFormat="1" ht="16" customHeight="1" x14ac:dyDescent="0.2">
      <c r="B66" s="224"/>
      <c r="C66" s="224"/>
      <c r="D66" s="224"/>
      <c r="E66" s="224"/>
      <c r="F66" s="224"/>
      <c r="G66" s="225"/>
      <c r="H66" s="527" t="s">
        <v>168</v>
      </c>
      <c r="I66" s="528"/>
      <c r="J66" s="237" t="s">
        <v>151</v>
      </c>
      <c r="K66" s="404">
        <f>SUM(K63:K65)</f>
        <v>13</v>
      </c>
      <c r="L66" s="238" t="s">
        <v>154</v>
      </c>
      <c r="M66" s="18">
        <f>SUM(M63:M65)</f>
        <v>347.2</v>
      </c>
      <c r="N66" s="22">
        <f>SUM(N63:N65)</f>
        <v>45919</v>
      </c>
      <c r="O66" s="22">
        <f>SUM(O63:O65)</f>
        <v>9889</v>
      </c>
      <c r="P66" s="134"/>
      <c r="Q66" s="21"/>
      <c r="R66" s="21"/>
      <c r="S66" s="21"/>
      <c r="T66" s="21"/>
      <c r="U66" s="21"/>
      <c r="V66" s="21"/>
      <c r="W66" s="3"/>
    </row>
    <row r="67" spans="2:23" s="30" customFormat="1" ht="16" customHeight="1" x14ac:dyDescent="0.2">
      <c r="B67" s="57" t="s">
        <v>553</v>
      </c>
      <c r="C67" s="239"/>
      <c r="D67" s="239"/>
      <c r="E67" s="239"/>
      <c r="F67" s="239"/>
      <c r="G67" s="239"/>
      <c r="H67" s="406"/>
      <c r="I67" s="240"/>
      <c r="J67" s="437"/>
      <c r="K67" s="77"/>
      <c r="L67" s="77"/>
      <c r="M67" s="27"/>
      <c r="N67" s="241"/>
      <c r="O67" s="241"/>
      <c r="P67" s="21"/>
      <c r="Q67" s="21"/>
      <c r="R67" s="21"/>
      <c r="S67" s="21"/>
      <c r="T67" s="21"/>
      <c r="U67" s="21"/>
      <c r="V67" s="21"/>
      <c r="W67" s="3"/>
    </row>
    <row r="68" spans="2:23" s="30" customFormat="1" ht="16" customHeight="1" x14ac:dyDescent="0.2">
      <c r="B68" s="42" t="s">
        <v>196</v>
      </c>
      <c r="C68" s="42" t="s">
        <v>102</v>
      </c>
      <c r="D68" s="192" t="s">
        <v>6</v>
      </c>
      <c r="E68" s="424" t="s">
        <v>171</v>
      </c>
      <c r="F68" s="192" t="s">
        <v>165</v>
      </c>
      <c r="G68" s="398" t="s">
        <v>172</v>
      </c>
      <c r="H68" s="576" t="s">
        <v>5</v>
      </c>
      <c r="I68" s="577"/>
      <c r="J68" s="577"/>
      <c r="K68" s="577"/>
      <c r="L68" s="577"/>
      <c r="M68" s="242" t="s">
        <v>87</v>
      </c>
      <c r="N68" s="63" t="s">
        <v>167</v>
      </c>
      <c r="O68" s="578" t="s">
        <v>173</v>
      </c>
      <c r="P68" s="579"/>
      <c r="Q68" s="580"/>
      <c r="R68" s="134"/>
      <c r="S68" s="21"/>
      <c r="T68" s="21"/>
      <c r="U68" s="21"/>
      <c r="V68" s="21"/>
      <c r="W68" s="3"/>
    </row>
    <row r="69" spans="2:23" s="30" customFormat="1" ht="16" customHeight="1" x14ac:dyDescent="0.2">
      <c r="B69" s="243" t="s">
        <v>153</v>
      </c>
      <c r="C69" s="92" t="s">
        <v>513</v>
      </c>
      <c r="D69" s="93" t="s">
        <v>140</v>
      </c>
      <c r="E69" s="162" t="s">
        <v>514</v>
      </c>
      <c r="F69" s="162" t="s">
        <v>515</v>
      </c>
      <c r="G69" s="92">
        <v>1990</v>
      </c>
      <c r="H69" s="569" t="s">
        <v>94</v>
      </c>
      <c r="I69" s="570"/>
      <c r="J69" s="570"/>
      <c r="K69" s="570"/>
      <c r="L69" s="571"/>
      <c r="M69" s="149">
        <v>35</v>
      </c>
      <c r="N69" s="244" t="s">
        <v>1</v>
      </c>
      <c r="O69" s="581" t="s">
        <v>516</v>
      </c>
      <c r="P69" s="582"/>
      <c r="Q69" s="56" t="str">
        <f>B69</f>
        <v>休止</v>
      </c>
      <c r="R69" s="134"/>
      <c r="S69" s="21"/>
      <c r="T69" s="21"/>
      <c r="U69" s="21"/>
      <c r="V69" s="21"/>
      <c r="W69" s="3"/>
    </row>
    <row r="70" spans="2:23" s="30" customFormat="1" ht="16" customHeight="1" x14ac:dyDescent="0.2">
      <c r="B70" s="245" t="s">
        <v>153</v>
      </c>
      <c r="C70" s="105" t="s">
        <v>381</v>
      </c>
      <c r="D70" s="106" t="s">
        <v>140</v>
      </c>
      <c r="E70" s="246" t="s">
        <v>517</v>
      </c>
      <c r="F70" s="246" t="s">
        <v>238</v>
      </c>
      <c r="G70" s="105">
        <v>1997</v>
      </c>
      <c r="H70" s="647" t="s">
        <v>94</v>
      </c>
      <c r="I70" s="648"/>
      <c r="J70" s="648"/>
      <c r="K70" s="648"/>
      <c r="L70" s="649"/>
      <c r="M70" s="247">
        <v>13</v>
      </c>
      <c r="N70" s="248" t="s">
        <v>1</v>
      </c>
      <c r="O70" s="614" t="s">
        <v>518</v>
      </c>
      <c r="P70" s="615"/>
      <c r="Q70" s="249" t="str">
        <f t="shared" ref="Q70:Q72" si="1">B70</f>
        <v>休止</v>
      </c>
      <c r="R70" s="134"/>
      <c r="S70" s="21"/>
      <c r="T70" s="21"/>
      <c r="U70" s="21"/>
      <c r="V70" s="21"/>
      <c r="W70" s="3"/>
    </row>
    <row r="71" spans="2:23" s="30" customFormat="1" ht="16" customHeight="1" x14ac:dyDescent="0.2">
      <c r="B71" s="243" t="s">
        <v>153</v>
      </c>
      <c r="C71" s="17" t="s">
        <v>644</v>
      </c>
      <c r="D71" s="47" t="s">
        <v>226</v>
      </c>
      <c r="E71" s="444" t="s">
        <v>228</v>
      </c>
      <c r="F71" s="444" t="s">
        <v>81</v>
      </c>
      <c r="G71" s="17">
        <v>2010</v>
      </c>
      <c r="H71" s="569" t="s">
        <v>562</v>
      </c>
      <c r="I71" s="570"/>
      <c r="J71" s="570"/>
      <c r="K71" s="570"/>
      <c r="L71" s="571"/>
      <c r="M71" s="18">
        <v>20</v>
      </c>
      <c r="N71" s="244" t="s">
        <v>1</v>
      </c>
      <c r="O71" s="581" t="s">
        <v>645</v>
      </c>
      <c r="P71" s="582"/>
      <c r="Q71" s="56" t="str">
        <f t="shared" si="1"/>
        <v>休止</v>
      </c>
      <c r="R71" s="134"/>
      <c r="S71" s="21"/>
      <c r="T71" s="21"/>
      <c r="U71" s="21"/>
      <c r="V71" s="21"/>
      <c r="W71" s="3"/>
    </row>
    <row r="72" spans="2:23" s="30" customFormat="1" ht="16" customHeight="1" x14ac:dyDescent="0.2">
      <c r="B72" s="243" t="s">
        <v>159</v>
      </c>
      <c r="C72" s="250" t="s">
        <v>382</v>
      </c>
      <c r="D72" s="104" t="s">
        <v>41</v>
      </c>
      <c r="E72" s="123" t="s">
        <v>386</v>
      </c>
      <c r="F72" s="444" t="s">
        <v>387</v>
      </c>
      <c r="G72" s="17">
        <v>1978</v>
      </c>
      <c r="H72" s="569" t="s">
        <v>562</v>
      </c>
      <c r="I72" s="570"/>
      <c r="J72" s="570"/>
      <c r="K72" s="570"/>
      <c r="L72" s="571"/>
      <c r="M72" s="18">
        <v>50</v>
      </c>
      <c r="N72" s="244" t="s">
        <v>1</v>
      </c>
      <c r="O72" s="572" t="s">
        <v>519</v>
      </c>
      <c r="P72" s="573"/>
      <c r="Q72" s="451" t="str">
        <f t="shared" si="1"/>
        <v>廃止</v>
      </c>
      <c r="R72" s="251"/>
      <c r="S72" s="252"/>
      <c r="T72" s="82"/>
      <c r="U72" s="82"/>
      <c r="V72" s="252"/>
      <c r="W72" s="3"/>
    </row>
    <row r="73" spans="2:23" s="30" customFormat="1" ht="16" customHeight="1" x14ac:dyDescent="0.2">
      <c r="B73" s="253"/>
      <c r="C73" s="254"/>
      <c r="D73" s="255"/>
      <c r="E73" s="256"/>
      <c r="F73" s="257"/>
      <c r="G73" s="136"/>
      <c r="H73" s="419"/>
      <c r="I73" s="420"/>
      <c r="J73" s="404" t="s">
        <v>182</v>
      </c>
      <c r="K73" s="38">
        <f>COUNTIF($B$69:$B$72,"休止")</f>
        <v>3</v>
      </c>
      <c r="L73" s="395" t="s">
        <v>154</v>
      </c>
      <c r="M73" s="184">
        <f>SUMIF($B$69:$B$72,"休止",M69:M72)</f>
        <v>68</v>
      </c>
      <c r="N73" s="258"/>
      <c r="O73" s="259"/>
      <c r="P73" s="259"/>
      <c r="Q73" s="260"/>
      <c r="R73" s="252"/>
      <c r="S73" s="252"/>
      <c r="T73" s="82"/>
      <c r="U73" s="82"/>
      <c r="V73" s="252"/>
      <c r="W73" s="3"/>
    </row>
    <row r="74" spans="2:23" ht="16" customHeight="1" x14ac:dyDescent="0.2">
      <c r="B74" s="224" t="s">
        <v>563</v>
      </c>
      <c r="C74" s="224"/>
      <c r="D74" s="224"/>
      <c r="E74" s="224"/>
      <c r="F74" s="224"/>
      <c r="G74" s="202"/>
      <c r="H74" s="432"/>
      <c r="I74" s="237"/>
      <c r="J74" s="404" t="s">
        <v>179</v>
      </c>
      <c r="K74" s="404">
        <f>COUNTIF($B$69:$B$72,"廃止")</f>
        <v>1</v>
      </c>
      <c r="L74" s="395" t="s">
        <v>154</v>
      </c>
      <c r="M74" s="18">
        <f>SUMIF($B$69:$B$72,"廃止",M69:M72)</f>
        <v>50</v>
      </c>
      <c r="N74" s="261"/>
      <c r="O74" s="27"/>
      <c r="P74" s="198"/>
      <c r="Q74" s="198"/>
      <c r="R74" s="198"/>
      <c r="S74" s="198"/>
      <c r="T74" s="82"/>
      <c r="U74" s="199"/>
      <c r="V74" s="82"/>
      <c r="W74" s="2"/>
    </row>
    <row r="75" spans="2:23" ht="15" customHeight="1" x14ac:dyDescent="0.2">
      <c r="B75" s="223" t="s">
        <v>564</v>
      </c>
      <c r="C75" s="224"/>
      <c r="D75" s="224"/>
      <c r="E75" s="224"/>
      <c r="F75" s="224"/>
      <c r="G75" s="224"/>
      <c r="H75" s="432"/>
      <c r="I75" s="237"/>
      <c r="J75" s="404" t="s">
        <v>694</v>
      </c>
      <c r="K75" s="404">
        <f>SUM(K73:K74)</f>
        <v>4</v>
      </c>
      <c r="L75" s="395" t="s">
        <v>154</v>
      </c>
      <c r="M75" s="18">
        <f>SUM(M73:M74)</f>
        <v>118</v>
      </c>
      <c r="N75" s="11"/>
      <c r="O75" s="11"/>
      <c r="P75" s="11"/>
      <c r="Q75" s="11"/>
      <c r="R75" s="11"/>
      <c r="S75" s="11"/>
      <c r="T75" s="11"/>
      <c r="U75" s="9"/>
      <c r="V75" s="7"/>
      <c r="W75" s="3"/>
    </row>
    <row r="76" spans="2:23" ht="15" customHeight="1" x14ac:dyDescent="0.2">
      <c r="B76" s="224"/>
      <c r="C76" s="224"/>
      <c r="D76" s="224"/>
      <c r="E76" s="224"/>
      <c r="F76" s="224"/>
      <c r="G76" s="224"/>
      <c r="H76" s="9"/>
      <c r="I76" s="9"/>
      <c r="J76" s="9"/>
      <c r="K76" s="9"/>
      <c r="L76" s="9"/>
      <c r="M76" s="9"/>
      <c r="N76" s="11"/>
      <c r="O76" s="11"/>
      <c r="P76" s="11"/>
      <c r="Q76" s="11"/>
      <c r="R76" s="11"/>
      <c r="S76" s="11"/>
      <c r="T76" s="11"/>
      <c r="U76" s="9"/>
      <c r="V76" s="7"/>
      <c r="W76" s="3"/>
    </row>
    <row r="77" spans="2:23" ht="15" customHeight="1" x14ac:dyDescent="0.2">
      <c r="B77" s="2"/>
      <c r="C77" s="2"/>
      <c r="D77" s="3"/>
      <c r="E77" s="3"/>
      <c r="F77" s="3"/>
      <c r="G77" s="224"/>
      <c r="H77" s="9"/>
      <c r="I77" s="9"/>
      <c r="J77" s="9"/>
      <c r="K77" s="9"/>
      <c r="L77" s="9"/>
      <c r="M77" s="9"/>
      <c r="N77" s="11"/>
      <c r="O77" s="11"/>
      <c r="P77" s="11"/>
      <c r="Q77" s="11"/>
      <c r="R77" s="11"/>
      <c r="S77" s="11"/>
      <c r="T77" s="11"/>
      <c r="U77" s="9"/>
      <c r="V77" s="7"/>
      <c r="W77" s="3"/>
    </row>
    <row r="78" spans="2:23" ht="38.25" customHeight="1" x14ac:dyDescent="0.2">
      <c r="B78" s="2"/>
      <c r="C78" s="224"/>
      <c r="D78" s="224"/>
      <c r="E78" s="224"/>
      <c r="F78" s="224"/>
      <c r="G78" s="224"/>
      <c r="H78" s="9"/>
      <c r="I78" s="3"/>
      <c r="J78" s="3"/>
      <c r="K78" s="3"/>
      <c r="L78" s="3"/>
      <c r="M78" s="3"/>
      <c r="N78" s="4"/>
      <c r="O78" s="4"/>
      <c r="P78" s="4"/>
      <c r="Q78" s="4"/>
      <c r="R78" s="4"/>
      <c r="S78" s="4"/>
      <c r="T78" s="4"/>
      <c r="U78" s="3"/>
      <c r="V78" s="2"/>
      <c r="W78" s="3"/>
    </row>
  </sheetData>
  <mergeCells count="134">
    <mergeCell ref="R60:S60"/>
    <mergeCell ref="H70:L70"/>
    <mergeCell ref="P61:Q61"/>
    <mergeCell ref="O70:P70"/>
    <mergeCell ref="B37:C37"/>
    <mergeCell ref="H37:L37"/>
    <mergeCell ref="O37:P37"/>
    <mergeCell ref="B38:C38"/>
    <mergeCell ref="H38:L38"/>
    <mergeCell ref="O38:P38"/>
    <mergeCell ref="B40:C40"/>
    <mergeCell ref="H40:L40"/>
    <mergeCell ref="O40:P40"/>
    <mergeCell ref="B39:C39"/>
    <mergeCell ref="H39:L39"/>
    <mergeCell ref="O39:P39"/>
    <mergeCell ref="B41:F41"/>
    <mergeCell ref="B42:F42"/>
    <mergeCell ref="B43:F43"/>
    <mergeCell ref="B47:B49"/>
    <mergeCell ref="C47:C49"/>
    <mergeCell ref="D47:D49"/>
    <mergeCell ref="E47:E49"/>
    <mergeCell ref="F47:F49"/>
    <mergeCell ref="B32:C32"/>
    <mergeCell ref="H32:L32"/>
    <mergeCell ref="O3:O4"/>
    <mergeCell ref="B3:C5"/>
    <mergeCell ref="D3:D5"/>
    <mergeCell ref="E3:E5"/>
    <mergeCell ref="F3:F5"/>
    <mergeCell ref="G3:G5"/>
    <mergeCell ref="H3:L3"/>
    <mergeCell ref="M3:M4"/>
    <mergeCell ref="N3:N4"/>
    <mergeCell ref="B6:C6"/>
    <mergeCell ref="B7:C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O32:P32"/>
    <mergeCell ref="U3:U5"/>
    <mergeCell ref="V3:V5"/>
    <mergeCell ref="H4:H5"/>
    <mergeCell ref="I4:I5"/>
    <mergeCell ref="J4:J5"/>
    <mergeCell ref="K4:K5"/>
    <mergeCell ref="L4:L5"/>
    <mergeCell ref="P4:P5"/>
    <mergeCell ref="Q4:Q5"/>
    <mergeCell ref="R4:R5"/>
    <mergeCell ref="S4:S5"/>
    <mergeCell ref="P3:S3"/>
    <mergeCell ref="T3:T5"/>
    <mergeCell ref="B27:C27"/>
    <mergeCell ref="B28:C28"/>
    <mergeCell ref="B31:C31"/>
    <mergeCell ref="H31:L31"/>
    <mergeCell ref="H29:I29"/>
    <mergeCell ref="O31:Q3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3:C33"/>
    <mergeCell ref="H33:L33"/>
    <mergeCell ref="O33:P33"/>
    <mergeCell ref="B36:C36"/>
    <mergeCell ref="H36:L36"/>
    <mergeCell ref="O36:P36"/>
    <mergeCell ref="B34:C34"/>
    <mergeCell ref="H34:L34"/>
    <mergeCell ref="O34:P34"/>
    <mergeCell ref="B35:C35"/>
    <mergeCell ref="H35:L35"/>
    <mergeCell ref="O35:P35"/>
    <mergeCell ref="G47:G49"/>
    <mergeCell ref="H47:L47"/>
    <mergeCell ref="M47:M48"/>
    <mergeCell ref="N47:N48"/>
    <mergeCell ref="O47:O48"/>
    <mergeCell ref="P47:Q49"/>
    <mergeCell ref="T47:V49"/>
    <mergeCell ref="H48:H49"/>
    <mergeCell ref="I48:I49"/>
    <mergeCell ref="J48:J49"/>
    <mergeCell ref="K48:K49"/>
    <mergeCell ref="L48:L49"/>
    <mergeCell ref="P50:Q50"/>
    <mergeCell ref="R50:S50"/>
    <mergeCell ref="P51:Q51"/>
    <mergeCell ref="R51:S51"/>
    <mergeCell ref="R47:S49"/>
    <mergeCell ref="R52:S52"/>
    <mergeCell ref="P53:Q53"/>
    <mergeCell ref="R53:S53"/>
    <mergeCell ref="P54:Q54"/>
    <mergeCell ref="R54:S54"/>
    <mergeCell ref="P55:Q55"/>
    <mergeCell ref="R55:S55"/>
    <mergeCell ref="P56:Q56"/>
    <mergeCell ref="R56:S56"/>
    <mergeCell ref="P52:Q52"/>
    <mergeCell ref="H72:L72"/>
    <mergeCell ref="O72:P72"/>
    <mergeCell ref="R61:S61"/>
    <mergeCell ref="P62:Q62"/>
    <mergeCell ref="R62:S62"/>
    <mergeCell ref="H66:I66"/>
    <mergeCell ref="H68:L68"/>
    <mergeCell ref="O68:Q68"/>
    <mergeCell ref="H69:L69"/>
    <mergeCell ref="O69:P69"/>
    <mergeCell ref="P57:Q57"/>
    <mergeCell ref="R57:S57"/>
    <mergeCell ref="P58:Q58"/>
    <mergeCell ref="R58:S58"/>
    <mergeCell ref="P59:Q59"/>
    <mergeCell ref="R59:S59"/>
    <mergeCell ref="P60:Q60"/>
    <mergeCell ref="H71:L71"/>
    <mergeCell ref="O71:P71"/>
  </mergeCells>
  <phoneticPr fontId="4"/>
  <pageMargins left="0.78740157480314965" right="0.39370078740157483" top="0.39370078740157483" bottom="0.39370078740157483" header="0.31496062992125984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W84"/>
  <sheetViews>
    <sheetView showGridLines="0" view="pageBreakPreview" zoomScale="55" zoomScaleNormal="75" zoomScaleSheetLayoutView="55" workbookViewId="0">
      <selection activeCell="T14" sqref="T14"/>
    </sheetView>
  </sheetViews>
  <sheetFormatPr defaultColWidth="9" defaultRowHeight="38.25" customHeight="1" x14ac:dyDescent="0.2"/>
  <cols>
    <col min="1" max="1" width="1.6328125" style="5" customWidth="1"/>
    <col min="2" max="2" width="5.6328125" style="5" customWidth="1"/>
    <col min="3" max="3" width="13.6328125" style="30" customWidth="1"/>
    <col min="4" max="4" width="48.90625" style="30" customWidth="1"/>
    <col min="5" max="5" width="56.36328125" style="30" customWidth="1"/>
    <col min="6" max="6" width="10.6328125" style="30" customWidth="1"/>
    <col min="7" max="12" width="5.6328125" style="30" customWidth="1"/>
    <col min="13" max="15" width="11.6328125" style="30" customWidth="1"/>
    <col min="16" max="16" width="11.6328125" style="31" customWidth="1"/>
    <col min="17" max="18" width="11.6328125" style="5" customWidth="1"/>
    <col min="19" max="19" width="11.6328125" style="30" customWidth="1"/>
    <col min="20" max="20" width="30.6328125" style="30" customWidth="1"/>
    <col min="21" max="21" width="25" style="30" customWidth="1"/>
    <col min="22" max="16384" width="9" style="5"/>
  </cols>
  <sheetData>
    <row r="1" spans="2:23" ht="21" customHeight="1" x14ac:dyDescent="0.2">
      <c r="B1" s="69" t="s">
        <v>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9"/>
      <c r="Q1" s="2"/>
      <c r="R1" s="2"/>
      <c r="S1" s="12"/>
      <c r="T1" s="276" t="s">
        <v>683</v>
      </c>
      <c r="U1" s="3"/>
      <c r="V1" s="2"/>
      <c r="W1" s="2"/>
    </row>
    <row r="2" spans="2:23" ht="1" customHeight="1" x14ac:dyDescent="0.2">
      <c r="B2" s="6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9"/>
      <c r="Q2" s="2"/>
      <c r="R2" s="2"/>
      <c r="S2" s="12"/>
      <c r="T2" s="12"/>
      <c r="U2" s="3"/>
      <c r="V2" s="2"/>
      <c r="W2" s="2"/>
    </row>
    <row r="3" spans="2:23" ht="21" customHeight="1" x14ac:dyDescent="0.2">
      <c r="B3" s="669" t="s">
        <v>82</v>
      </c>
      <c r="C3" s="589" t="s">
        <v>114</v>
      </c>
      <c r="D3" s="544" t="s">
        <v>0</v>
      </c>
      <c r="E3" s="544" t="s">
        <v>370</v>
      </c>
      <c r="F3" s="589" t="s">
        <v>85</v>
      </c>
      <c r="G3" s="627" t="s">
        <v>86</v>
      </c>
      <c r="H3" s="686"/>
      <c r="I3" s="686"/>
      <c r="J3" s="686"/>
      <c r="K3" s="686"/>
      <c r="L3" s="687"/>
      <c r="M3" s="583" t="s">
        <v>115</v>
      </c>
      <c r="N3" s="584"/>
      <c r="O3" s="590" t="s">
        <v>87</v>
      </c>
      <c r="P3" s="684" t="s">
        <v>116</v>
      </c>
      <c r="Q3" s="638" t="s">
        <v>117</v>
      </c>
      <c r="R3" s="638" t="s">
        <v>89</v>
      </c>
      <c r="S3" s="638" t="s">
        <v>90</v>
      </c>
      <c r="T3" s="590" t="s">
        <v>149</v>
      </c>
      <c r="U3" s="3"/>
      <c r="V3" s="2"/>
      <c r="W3" s="2"/>
    </row>
    <row r="4" spans="2:23" ht="31.5" customHeight="1" x14ac:dyDescent="0.2">
      <c r="B4" s="669"/>
      <c r="C4" s="664"/>
      <c r="D4" s="544"/>
      <c r="E4" s="664"/>
      <c r="F4" s="664"/>
      <c r="G4" s="559" t="s">
        <v>91</v>
      </c>
      <c r="H4" s="559" t="s">
        <v>92</v>
      </c>
      <c r="I4" s="559" t="s">
        <v>93</v>
      </c>
      <c r="J4" s="559" t="s">
        <v>94</v>
      </c>
      <c r="K4" s="682" t="s">
        <v>4</v>
      </c>
      <c r="L4" s="682" t="s">
        <v>118</v>
      </c>
      <c r="M4" s="585"/>
      <c r="N4" s="586"/>
      <c r="O4" s="556"/>
      <c r="P4" s="685"/>
      <c r="Q4" s="639"/>
      <c r="R4" s="639"/>
      <c r="S4" s="639"/>
      <c r="T4" s="556"/>
      <c r="U4" s="3"/>
      <c r="V4" s="2"/>
      <c r="W4" s="2"/>
    </row>
    <row r="5" spans="2:23" ht="25.5" customHeight="1" x14ac:dyDescent="0.2">
      <c r="B5" s="669"/>
      <c r="C5" s="664"/>
      <c r="D5" s="544"/>
      <c r="E5" s="664"/>
      <c r="F5" s="664"/>
      <c r="G5" s="606"/>
      <c r="H5" s="607"/>
      <c r="I5" s="607"/>
      <c r="J5" s="607"/>
      <c r="K5" s="683"/>
      <c r="L5" s="683"/>
      <c r="M5" s="587"/>
      <c r="N5" s="588"/>
      <c r="O5" s="413" t="s">
        <v>98</v>
      </c>
      <c r="P5" s="15" t="s">
        <v>99</v>
      </c>
      <c r="Q5" s="15" t="s">
        <v>99</v>
      </c>
      <c r="R5" s="640"/>
      <c r="S5" s="640"/>
      <c r="T5" s="557"/>
      <c r="U5" s="3"/>
      <c r="V5" s="2"/>
      <c r="W5" s="2"/>
    </row>
    <row r="6" spans="2:23" ht="21" customHeight="1" x14ac:dyDescent="0.2">
      <c r="B6" s="17">
        <v>1</v>
      </c>
      <c r="C6" s="47" t="s">
        <v>52</v>
      </c>
      <c r="D6" s="47" t="s">
        <v>520</v>
      </c>
      <c r="E6" s="47" t="s">
        <v>104</v>
      </c>
      <c r="F6" s="17">
        <v>2004</v>
      </c>
      <c r="G6" s="431" t="s">
        <v>490</v>
      </c>
      <c r="H6" s="431"/>
      <c r="I6" s="431"/>
      <c r="J6" s="431"/>
      <c r="K6" s="431"/>
      <c r="L6" s="431" t="s">
        <v>299</v>
      </c>
      <c r="M6" s="608" t="s">
        <v>388</v>
      </c>
      <c r="N6" s="608"/>
      <c r="O6" s="18">
        <v>300</v>
      </c>
      <c r="P6" s="73">
        <v>91236.800000000003</v>
      </c>
      <c r="Q6" s="73">
        <v>52095.57</v>
      </c>
      <c r="R6" s="17" t="s">
        <v>373</v>
      </c>
      <c r="S6" s="17" t="s">
        <v>32</v>
      </c>
      <c r="T6" s="17"/>
      <c r="U6" s="3"/>
      <c r="V6" s="2"/>
      <c r="W6" s="2"/>
    </row>
    <row r="7" spans="2:23" ht="21" customHeight="1" x14ac:dyDescent="0.2">
      <c r="B7" s="17">
        <v>2</v>
      </c>
      <c r="C7" s="47" t="s">
        <v>105</v>
      </c>
      <c r="D7" s="47" t="s">
        <v>389</v>
      </c>
      <c r="E7" s="47" t="s">
        <v>106</v>
      </c>
      <c r="F7" s="17">
        <v>2002</v>
      </c>
      <c r="G7" s="431" t="s">
        <v>299</v>
      </c>
      <c r="H7" s="431"/>
      <c r="I7" s="431"/>
      <c r="J7" s="431" t="s">
        <v>299</v>
      </c>
      <c r="K7" s="431"/>
      <c r="L7" s="431"/>
      <c r="M7" s="608" t="s">
        <v>388</v>
      </c>
      <c r="N7" s="608"/>
      <c r="O7" s="18">
        <v>60</v>
      </c>
      <c r="P7" s="73">
        <v>7653</v>
      </c>
      <c r="Q7" s="73">
        <v>3809</v>
      </c>
      <c r="R7" s="17" t="s">
        <v>373</v>
      </c>
      <c r="S7" s="17" t="s">
        <v>32</v>
      </c>
      <c r="T7" s="17"/>
      <c r="U7" s="3"/>
      <c r="V7" s="2"/>
      <c r="W7" s="2"/>
    </row>
    <row r="8" spans="2:23" ht="21" customHeight="1" x14ac:dyDescent="0.2">
      <c r="B8" s="17">
        <v>3</v>
      </c>
      <c r="C8" s="47" t="s">
        <v>376</v>
      </c>
      <c r="D8" s="47" t="s">
        <v>239</v>
      </c>
      <c r="E8" s="47" t="s">
        <v>240</v>
      </c>
      <c r="F8" s="17">
        <v>2002</v>
      </c>
      <c r="G8" s="431" t="s">
        <v>299</v>
      </c>
      <c r="H8" s="431"/>
      <c r="I8" s="431"/>
      <c r="J8" s="431"/>
      <c r="K8" s="431"/>
      <c r="L8" s="431"/>
      <c r="M8" s="608" t="s">
        <v>521</v>
      </c>
      <c r="N8" s="608"/>
      <c r="O8" s="18">
        <v>19</v>
      </c>
      <c r="P8" s="73">
        <v>1474</v>
      </c>
      <c r="Q8" s="73">
        <v>700</v>
      </c>
      <c r="R8" s="17" t="s">
        <v>373</v>
      </c>
      <c r="S8" s="17" t="s">
        <v>32</v>
      </c>
      <c r="T8" s="17"/>
      <c r="U8" s="3"/>
      <c r="V8" s="2"/>
      <c r="W8" s="2"/>
    </row>
    <row r="9" spans="2:23" ht="21" customHeight="1" x14ac:dyDescent="0.2">
      <c r="B9" s="17">
        <v>4</v>
      </c>
      <c r="C9" s="47" t="s">
        <v>378</v>
      </c>
      <c r="D9" s="47" t="s">
        <v>494</v>
      </c>
      <c r="E9" s="47" t="s">
        <v>107</v>
      </c>
      <c r="F9" s="17">
        <v>2002</v>
      </c>
      <c r="G9" s="431" t="s">
        <v>490</v>
      </c>
      <c r="H9" s="431"/>
      <c r="I9" s="431"/>
      <c r="J9" s="431"/>
      <c r="K9" s="431"/>
      <c r="L9" s="431"/>
      <c r="M9" s="608" t="s">
        <v>521</v>
      </c>
      <c r="N9" s="608"/>
      <c r="O9" s="18">
        <v>11</v>
      </c>
      <c r="P9" s="73">
        <v>967</v>
      </c>
      <c r="Q9" s="73">
        <v>441</v>
      </c>
      <c r="R9" s="17" t="s">
        <v>373</v>
      </c>
      <c r="S9" s="17" t="s">
        <v>32</v>
      </c>
      <c r="T9" s="17"/>
      <c r="U9" s="3"/>
      <c r="V9" s="2"/>
      <c r="W9" s="2"/>
    </row>
    <row r="10" spans="2:23" ht="21" customHeight="1" x14ac:dyDescent="0.2">
      <c r="B10" s="668"/>
      <c r="C10" s="668"/>
      <c r="D10" s="668"/>
      <c r="E10" s="668"/>
      <c r="F10" s="70"/>
      <c r="G10" s="527" t="s">
        <v>169</v>
      </c>
      <c r="H10" s="528"/>
      <c r="I10" s="528"/>
      <c r="J10" s="404" t="s">
        <v>151</v>
      </c>
      <c r="K10" s="404">
        <f>COUNT(B6:B9)</f>
        <v>4</v>
      </c>
      <c r="L10" s="395" t="s">
        <v>522</v>
      </c>
      <c r="M10" s="71"/>
      <c r="N10" s="72"/>
      <c r="O10" s="18">
        <f>SUM(O6:O9)</f>
        <v>390</v>
      </c>
      <c r="P10" s="73">
        <f>SUM(P6:P9)</f>
        <v>101330.8</v>
      </c>
      <c r="Q10" s="73">
        <f>SUM(Q6:Q9)</f>
        <v>57045.57</v>
      </c>
      <c r="R10" s="440"/>
      <c r="S10" s="74"/>
      <c r="T10" s="74"/>
      <c r="U10" s="3"/>
      <c r="V10" s="2"/>
      <c r="W10" s="2"/>
    </row>
    <row r="11" spans="2:23" s="75" customFormat="1" ht="21" customHeight="1" x14ac:dyDescent="0.2">
      <c r="B11" s="35" t="s">
        <v>553</v>
      </c>
      <c r="C11" s="36"/>
      <c r="D11" s="36"/>
      <c r="E11" s="36"/>
      <c r="F11" s="37"/>
      <c r="G11" s="38"/>
      <c r="H11" s="38"/>
      <c r="I11" s="38"/>
      <c r="J11" s="38"/>
      <c r="K11" s="38"/>
      <c r="L11" s="396"/>
      <c r="M11" s="40"/>
      <c r="N11" s="40"/>
      <c r="O11" s="40"/>
      <c r="P11" s="3"/>
      <c r="Q11" s="2"/>
      <c r="R11" s="3"/>
      <c r="S11" s="2"/>
      <c r="T11" s="21"/>
      <c r="U11" s="41"/>
      <c r="V11" s="34"/>
      <c r="W11" s="34"/>
    </row>
    <row r="12" spans="2:23" s="75" customFormat="1" ht="21" customHeight="1" x14ac:dyDescent="0.2">
      <c r="B12" s="42" t="s">
        <v>180</v>
      </c>
      <c r="C12" s="42" t="s">
        <v>6</v>
      </c>
      <c r="D12" s="43" t="s">
        <v>164</v>
      </c>
      <c r="E12" s="43" t="s">
        <v>165</v>
      </c>
      <c r="F12" s="42" t="s">
        <v>523</v>
      </c>
      <c r="G12" s="544" t="s">
        <v>86</v>
      </c>
      <c r="H12" s="544"/>
      <c r="I12" s="544"/>
      <c r="J12" s="544"/>
      <c r="K12" s="544"/>
      <c r="L12" s="544"/>
      <c r="M12" s="411" t="s">
        <v>87</v>
      </c>
      <c r="N12" s="45" t="s">
        <v>167</v>
      </c>
      <c r="O12" s="689" t="s">
        <v>173</v>
      </c>
      <c r="P12" s="689"/>
      <c r="Q12" s="689"/>
      <c r="R12" s="46"/>
      <c r="S12" s="3"/>
      <c r="T12" s="2"/>
      <c r="U12" s="34"/>
    </row>
    <row r="13" spans="2:23" s="75" customFormat="1" ht="21" customHeight="1" x14ac:dyDescent="0.2">
      <c r="B13" s="42" t="s">
        <v>153</v>
      </c>
      <c r="C13" s="47" t="s">
        <v>524</v>
      </c>
      <c r="D13" s="47" t="s">
        <v>525</v>
      </c>
      <c r="E13" s="47" t="s">
        <v>241</v>
      </c>
      <c r="F13" s="17">
        <v>2004</v>
      </c>
      <c r="G13" s="504" t="s">
        <v>556</v>
      </c>
      <c r="H13" s="502"/>
      <c r="I13" s="502"/>
      <c r="J13" s="502"/>
      <c r="K13" s="502"/>
      <c r="L13" s="503"/>
      <c r="M13" s="76">
        <v>102</v>
      </c>
      <c r="N13" s="63" t="s">
        <v>526</v>
      </c>
      <c r="O13" s="690" t="s">
        <v>527</v>
      </c>
      <c r="P13" s="691"/>
      <c r="Q13" s="423" t="str">
        <f>B13</f>
        <v>休止</v>
      </c>
      <c r="R13" s="46"/>
      <c r="S13" s="3"/>
      <c r="T13" s="2"/>
      <c r="U13" s="34"/>
    </row>
    <row r="14" spans="2:23" s="75" customFormat="1" ht="21" customHeight="1" x14ac:dyDescent="0.2">
      <c r="B14" s="42" t="s">
        <v>159</v>
      </c>
      <c r="C14" s="47" t="s">
        <v>69</v>
      </c>
      <c r="D14" s="47" t="s">
        <v>528</v>
      </c>
      <c r="E14" s="47" t="s">
        <v>242</v>
      </c>
      <c r="F14" s="17">
        <v>2003</v>
      </c>
      <c r="G14" s="504" t="s">
        <v>556</v>
      </c>
      <c r="H14" s="502"/>
      <c r="I14" s="502"/>
      <c r="J14" s="502"/>
      <c r="K14" s="502"/>
      <c r="L14" s="503"/>
      <c r="M14" s="22">
        <v>42</v>
      </c>
      <c r="N14" s="63" t="s">
        <v>529</v>
      </c>
      <c r="O14" s="690" t="s">
        <v>530</v>
      </c>
      <c r="P14" s="691"/>
      <c r="Q14" s="423" t="str">
        <f t="shared" ref="Q14:Q15" si="0">B14</f>
        <v>廃止</v>
      </c>
      <c r="R14" s="46"/>
      <c r="S14" s="3"/>
      <c r="T14" s="2"/>
      <c r="U14" s="34"/>
    </row>
    <row r="15" spans="2:23" ht="21" customHeight="1" x14ac:dyDescent="0.2">
      <c r="B15" s="42" t="s">
        <v>159</v>
      </c>
      <c r="C15" s="47" t="s">
        <v>243</v>
      </c>
      <c r="D15" s="47" t="s">
        <v>531</v>
      </c>
      <c r="E15" s="47" t="s">
        <v>244</v>
      </c>
      <c r="F15" s="17">
        <v>1985</v>
      </c>
      <c r="G15" s="610" t="s">
        <v>555</v>
      </c>
      <c r="H15" s="688"/>
      <c r="I15" s="688"/>
      <c r="J15" s="688"/>
      <c r="K15" s="688"/>
      <c r="L15" s="688"/>
      <c r="M15" s="32">
        <v>16</v>
      </c>
      <c r="N15" s="17" t="s">
        <v>509</v>
      </c>
      <c r="O15" s="690" t="s">
        <v>504</v>
      </c>
      <c r="P15" s="691"/>
      <c r="Q15" s="423" t="str">
        <f t="shared" si="0"/>
        <v>廃止</v>
      </c>
      <c r="R15" s="46"/>
      <c r="S15" s="3"/>
      <c r="T15" s="2"/>
      <c r="U15" s="2"/>
    </row>
    <row r="16" spans="2:23" ht="21" customHeight="1" x14ac:dyDescent="0.2">
      <c r="B16" s="661"/>
      <c r="C16" s="661"/>
      <c r="D16" s="661"/>
      <c r="E16" s="661"/>
      <c r="F16" s="661"/>
      <c r="G16" s="71"/>
      <c r="H16" s="77"/>
      <c r="I16" s="77"/>
      <c r="J16" s="77" t="s">
        <v>182</v>
      </c>
      <c r="K16" s="78">
        <f>COUNTIF($B$13:$B$15,"休止")</f>
        <v>1</v>
      </c>
      <c r="L16" s="407" t="s">
        <v>154</v>
      </c>
      <c r="M16" s="79">
        <f>SUMIF($B$13:$B$15,"休止",M13:M15)</f>
        <v>102</v>
      </c>
      <c r="N16" s="80"/>
      <c r="O16" s="80"/>
      <c r="P16" s="80"/>
      <c r="Q16" s="80"/>
      <c r="R16" s="81"/>
      <c r="S16" s="82"/>
      <c r="T16" s="9"/>
      <c r="U16" s="3"/>
      <c r="V16" s="2"/>
      <c r="W16" s="2"/>
    </row>
    <row r="17" spans="2:23" ht="21" customHeight="1" x14ac:dyDescent="0.2">
      <c r="B17" s="661" t="s">
        <v>560</v>
      </c>
      <c r="C17" s="661"/>
      <c r="D17" s="661"/>
      <c r="E17" s="661"/>
      <c r="F17" s="661"/>
      <c r="G17" s="48"/>
      <c r="H17" s="49"/>
      <c r="I17" s="49"/>
      <c r="J17" s="49" t="s">
        <v>179</v>
      </c>
      <c r="K17" s="401">
        <f>COUNTIF($B$13:$B$15,"廃止")</f>
        <v>2</v>
      </c>
      <c r="L17" s="51" t="s">
        <v>154</v>
      </c>
      <c r="M17" s="83">
        <f>SUMIF($B$13:$B$15,"廃止",M13:M15)</f>
        <v>58</v>
      </c>
      <c r="N17" s="2"/>
      <c r="O17" s="2"/>
      <c r="P17" s="2"/>
      <c r="Q17" s="2"/>
      <c r="R17" s="2"/>
      <c r="S17" s="3"/>
      <c r="T17" s="3"/>
      <c r="U17" s="3"/>
      <c r="V17" s="2"/>
      <c r="W17" s="2"/>
    </row>
    <row r="18" spans="2:23" ht="21" customHeight="1" x14ac:dyDescent="0.2">
      <c r="B18" s="52"/>
      <c r="C18" s="52"/>
      <c r="D18" s="52"/>
      <c r="E18" s="52"/>
      <c r="F18" s="52"/>
      <c r="G18" s="53"/>
      <c r="H18" s="38"/>
      <c r="I18" s="663" t="s">
        <v>161</v>
      </c>
      <c r="J18" s="663"/>
      <c r="K18" s="38">
        <f>SUM(K16:K17)</f>
        <v>3</v>
      </c>
      <c r="L18" s="397" t="s">
        <v>154</v>
      </c>
      <c r="M18" s="33">
        <f>SUM(M16:M17)</f>
        <v>160</v>
      </c>
      <c r="N18" s="2"/>
      <c r="O18" s="2"/>
      <c r="P18" s="2"/>
      <c r="Q18" s="2"/>
      <c r="R18" s="2"/>
      <c r="S18" s="3"/>
      <c r="T18" s="3"/>
      <c r="U18" s="3"/>
      <c r="V18" s="2"/>
      <c r="W18" s="2"/>
    </row>
    <row r="19" spans="2:23" ht="2" customHeight="1" x14ac:dyDescent="0.2">
      <c r="B19" s="52"/>
      <c r="C19" s="52"/>
      <c r="D19" s="52"/>
      <c r="E19" s="52"/>
      <c r="F19" s="52"/>
      <c r="G19" s="25"/>
      <c r="H19" s="25"/>
      <c r="I19" s="25"/>
      <c r="J19" s="25"/>
      <c r="K19" s="25"/>
      <c r="L19" s="26"/>
      <c r="M19" s="28"/>
      <c r="N19" s="2"/>
      <c r="O19" s="2"/>
      <c r="P19" s="2"/>
      <c r="Q19" s="2"/>
      <c r="R19" s="2"/>
      <c r="S19" s="3"/>
      <c r="T19" s="3"/>
      <c r="U19" s="3"/>
      <c r="V19" s="2"/>
      <c r="W19" s="2"/>
    </row>
    <row r="20" spans="2:23" ht="21" customHeight="1" x14ac:dyDescent="0.2">
      <c r="B20" s="69" t="s">
        <v>200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9"/>
      <c r="Q20" s="2"/>
      <c r="R20" s="2"/>
      <c r="S20" s="12"/>
      <c r="T20" s="276" t="s">
        <v>683</v>
      </c>
      <c r="U20" s="3"/>
      <c r="V20" s="2"/>
      <c r="W20" s="2"/>
    </row>
    <row r="21" spans="2:23" ht="1" customHeight="1" x14ac:dyDescent="0.2">
      <c r="B21" s="6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9"/>
      <c r="Q21" s="2"/>
      <c r="R21" s="2"/>
      <c r="S21" s="12"/>
      <c r="T21" s="12"/>
      <c r="U21" s="3"/>
      <c r="V21" s="2"/>
      <c r="W21" s="2"/>
    </row>
    <row r="22" spans="2:23" ht="21" customHeight="1" x14ac:dyDescent="0.2">
      <c r="B22" s="669" t="s">
        <v>82</v>
      </c>
      <c r="C22" s="589" t="s">
        <v>114</v>
      </c>
      <c r="D22" s="544" t="s">
        <v>0</v>
      </c>
      <c r="E22" s="544" t="s">
        <v>370</v>
      </c>
      <c r="F22" s="589" t="s">
        <v>85</v>
      </c>
      <c r="G22" s="544" t="s">
        <v>119</v>
      </c>
      <c r="H22" s="544"/>
      <c r="I22" s="544"/>
      <c r="J22" s="544"/>
      <c r="K22" s="544"/>
      <c r="L22" s="544"/>
      <c r="M22" s="544" t="s">
        <v>120</v>
      </c>
      <c r="N22" s="544"/>
      <c r="O22" s="590"/>
      <c r="P22" s="692" t="s">
        <v>532</v>
      </c>
      <c r="Q22" s="589" t="s">
        <v>533</v>
      </c>
      <c r="R22" s="589" t="s">
        <v>89</v>
      </c>
      <c r="S22" s="589" t="s">
        <v>90</v>
      </c>
      <c r="T22" s="544" t="s">
        <v>149</v>
      </c>
      <c r="U22" s="3"/>
      <c r="V22" s="2"/>
      <c r="W22" s="2"/>
    </row>
    <row r="23" spans="2:23" s="14" customFormat="1" ht="40" customHeight="1" x14ac:dyDescent="0.2">
      <c r="B23" s="669"/>
      <c r="C23" s="664"/>
      <c r="D23" s="544"/>
      <c r="E23" s="664"/>
      <c r="F23" s="664"/>
      <c r="G23" s="543" t="s">
        <v>121</v>
      </c>
      <c r="H23" s="543" t="s">
        <v>122</v>
      </c>
      <c r="I23" s="543" t="s">
        <v>534</v>
      </c>
      <c r="J23" s="677" t="s">
        <v>535</v>
      </c>
      <c r="K23" s="677" t="s">
        <v>536</v>
      </c>
      <c r="L23" s="543" t="s">
        <v>150</v>
      </c>
      <c r="M23" s="84" t="s">
        <v>537</v>
      </c>
      <c r="N23" s="84" t="s">
        <v>538</v>
      </c>
      <c r="O23" s="85" t="s">
        <v>148</v>
      </c>
      <c r="P23" s="590"/>
      <c r="Q23" s="544"/>
      <c r="R23" s="544"/>
      <c r="S23" s="544"/>
      <c r="T23" s="664"/>
      <c r="U23" s="86"/>
      <c r="V23" s="13"/>
      <c r="W23" s="13"/>
    </row>
    <row r="24" spans="2:23" s="14" customFormat="1" ht="25" customHeight="1" x14ac:dyDescent="0.2">
      <c r="B24" s="669"/>
      <c r="C24" s="664"/>
      <c r="D24" s="544"/>
      <c r="E24" s="664"/>
      <c r="F24" s="664"/>
      <c r="G24" s="543"/>
      <c r="H24" s="543"/>
      <c r="I24" s="543"/>
      <c r="J24" s="678"/>
      <c r="K24" s="678"/>
      <c r="L24" s="543"/>
      <c r="M24" s="87" t="s">
        <v>539</v>
      </c>
      <c r="N24" s="87" t="s">
        <v>540</v>
      </c>
      <c r="O24" s="87" t="s">
        <v>539</v>
      </c>
      <c r="P24" s="15" t="s">
        <v>99</v>
      </c>
      <c r="Q24" s="544"/>
      <c r="R24" s="544"/>
      <c r="S24" s="544"/>
      <c r="T24" s="664"/>
      <c r="U24" s="86"/>
      <c r="V24" s="13"/>
      <c r="W24" s="13"/>
    </row>
    <row r="25" spans="2:23" ht="21" customHeight="1" x14ac:dyDescent="0.2">
      <c r="B25" s="88">
        <v>1</v>
      </c>
      <c r="C25" s="89" t="s">
        <v>28</v>
      </c>
      <c r="D25" s="89" t="s">
        <v>612</v>
      </c>
      <c r="E25" s="90" t="s">
        <v>65</v>
      </c>
      <c r="F25" s="88">
        <v>1997</v>
      </c>
      <c r="G25" s="88" t="s">
        <v>2</v>
      </c>
      <c r="H25" s="88" t="s">
        <v>2</v>
      </c>
      <c r="I25" s="88" t="s">
        <v>2</v>
      </c>
      <c r="J25" s="88"/>
      <c r="K25" s="88"/>
      <c r="L25" s="88" t="s">
        <v>2</v>
      </c>
      <c r="M25" s="79">
        <v>1215</v>
      </c>
      <c r="N25" s="79">
        <v>0</v>
      </c>
      <c r="O25" s="79">
        <v>1215</v>
      </c>
      <c r="P25" s="452">
        <v>25510</v>
      </c>
      <c r="Q25" s="88">
        <v>5</v>
      </c>
      <c r="R25" s="88" t="s">
        <v>582</v>
      </c>
      <c r="S25" s="88" t="s">
        <v>32</v>
      </c>
      <c r="T25" s="91"/>
      <c r="U25" s="3"/>
      <c r="V25" s="2"/>
      <c r="W25" s="2"/>
    </row>
    <row r="26" spans="2:23" ht="21" customHeight="1" x14ac:dyDescent="0.2">
      <c r="B26" s="92">
        <v>2</v>
      </c>
      <c r="C26" s="93" t="s">
        <v>28</v>
      </c>
      <c r="D26" s="93" t="s">
        <v>613</v>
      </c>
      <c r="E26" s="94" t="s">
        <v>245</v>
      </c>
      <c r="F26" s="92">
        <v>1998</v>
      </c>
      <c r="G26" s="92"/>
      <c r="H26" s="92"/>
      <c r="I26" s="92"/>
      <c r="J26" s="92" t="s">
        <v>2</v>
      </c>
      <c r="K26" s="92"/>
      <c r="L26" s="92"/>
      <c r="M26" s="83">
        <v>84</v>
      </c>
      <c r="N26" s="83">
        <v>0</v>
      </c>
      <c r="O26" s="83">
        <v>84</v>
      </c>
      <c r="P26" s="109">
        <v>226</v>
      </c>
      <c r="Q26" s="92">
        <v>1</v>
      </c>
      <c r="R26" s="92" t="s">
        <v>584</v>
      </c>
      <c r="S26" s="92" t="s">
        <v>32</v>
      </c>
      <c r="T26" s="95"/>
      <c r="U26" s="3"/>
      <c r="V26" s="2"/>
      <c r="W26" s="2"/>
    </row>
    <row r="27" spans="2:23" ht="21" customHeight="1" x14ac:dyDescent="0.2">
      <c r="B27" s="96">
        <v>3</v>
      </c>
      <c r="C27" s="97" t="s">
        <v>28</v>
      </c>
      <c r="D27" s="97" t="s">
        <v>614</v>
      </c>
      <c r="E27" s="98" t="s">
        <v>66</v>
      </c>
      <c r="F27" s="96">
        <v>2013</v>
      </c>
      <c r="G27" s="96" t="s">
        <v>2</v>
      </c>
      <c r="H27" s="96" t="s">
        <v>2</v>
      </c>
      <c r="I27" s="96" t="s">
        <v>2</v>
      </c>
      <c r="J27" s="96"/>
      <c r="K27" s="96"/>
      <c r="L27" s="96" t="s">
        <v>2</v>
      </c>
      <c r="M27" s="33">
        <v>1351</v>
      </c>
      <c r="N27" s="33">
        <v>0</v>
      </c>
      <c r="O27" s="33">
        <v>1351</v>
      </c>
      <c r="P27" s="141">
        <v>13918</v>
      </c>
      <c r="Q27" s="96">
        <v>5</v>
      </c>
      <c r="R27" s="96" t="s">
        <v>586</v>
      </c>
      <c r="S27" s="96" t="s">
        <v>32</v>
      </c>
      <c r="T27" s="99"/>
      <c r="U27" s="3"/>
      <c r="V27" s="2"/>
      <c r="W27" s="2"/>
    </row>
    <row r="28" spans="2:23" ht="21" customHeight="1" x14ac:dyDescent="0.2">
      <c r="B28" s="100">
        <v>4</v>
      </c>
      <c r="C28" s="101" t="s">
        <v>41</v>
      </c>
      <c r="D28" s="101" t="s">
        <v>246</v>
      </c>
      <c r="E28" s="102" t="s">
        <v>108</v>
      </c>
      <c r="F28" s="100">
        <v>2000</v>
      </c>
      <c r="G28" s="100"/>
      <c r="H28" s="100" t="s">
        <v>2</v>
      </c>
      <c r="I28" s="100"/>
      <c r="J28" s="100"/>
      <c r="K28" s="100"/>
      <c r="L28" s="100"/>
      <c r="M28" s="32">
        <v>400</v>
      </c>
      <c r="N28" s="32">
        <v>0</v>
      </c>
      <c r="O28" s="32">
        <v>400</v>
      </c>
      <c r="P28" s="142">
        <v>340</v>
      </c>
      <c r="Q28" s="100">
        <v>2</v>
      </c>
      <c r="R28" s="100" t="s">
        <v>584</v>
      </c>
      <c r="S28" s="100" t="s">
        <v>32</v>
      </c>
      <c r="T28" s="103"/>
      <c r="U28" s="3"/>
      <c r="V28" s="2"/>
      <c r="W28" s="2"/>
    </row>
    <row r="29" spans="2:23" ht="21" customHeight="1" x14ac:dyDescent="0.2">
      <c r="B29" s="92">
        <v>5</v>
      </c>
      <c r="C29" s="93" t="s">
        <v>41</v>
      </c>
      <c r="D29" s="101" t="s">
        <v>246</v>
      </c>
      <c r="E29" s="94" t="s">
        <v>109</v>
      </c>
      <c r="F29" s="92">
        <v>2000</v>
      </c>
      <c r="G29" s="92" t="s">
        <v>2</v>
      </c>
      <c r="H29" s="92"/>
      <c r="I29" s="92"/>
      <c r="J29" s="92"/>
      <c r="K29" s="92"/>
      <c r="L29" s="92"/>
      <c r="M29" s="83">
        <v>250</v>
      </c>
      <c r="N29" s="83">
        <v>0</v>
      </c>
      <c r="O29" s="83">
        <v>250</v>
      </c>
      <c r="P29" s="109">
        <v>4036</v>
      </c>
      <c r="Q29" s="92">
        <v>4</v>
      </c>
      <c r="R29" s="92" t="s">
        <v>584</v>
      </c>
      <c r="S29" s="92" t="s">
        <v>32</v>
      </c>
      <c r="T29" s="95"/>
      <c r="U29" s="3"/>
      <c r="V29" s="2"/>
      <c r="W29" s="2"/>
    </row>
    <row r="30" spans="2:23" ht="21" customHeight="1" x14ac:dyDescent="0.2">
      <c r="B30" s="92">
        <v>6</v>
      </c>
      <c r="C30" s="93" t="s">
        <v>41</v>
      </c>
      <c r="D30" s="101" t="s">
        <v>246</v>
      </c>
      <c r="E30" s="94" t="s">
        <v>110</v>
      </c>
      <c r="F30" s="92">
        <v>2000</v>
      </c>
      <c r="G30" s="92"/>
      <c r="H30" s="92"/>
      <c r="I30" s="92"/>
      <c r="J30" s="92" t="s">
        <v>2</v>
      </c>
      <c r="K30" s="92"/>
      <c r="L30" s="92"/>
      <c r="M30" s="83">
        <v>200</v>
      </c>
      <c r="N30" s="83">
        <v>0</v>
      </c>
      <c r="O30" s="83">
        <v>200</v>
      </c>
      <c r="P30" s="109">
        <v>376</v>
      </c>
      <c r="Q30" s="92">
        <v>1</v>
      </c>
      <c r="R30" s="92" t="s">
        <v>584</v>
      </c>
      <c r="S30" s="92" t="s">
        <v>32</v>
      </c>
      <c r="T30" s="95"/>
      <c r="U30" s="3"/>
      <c r="V30" s="2"/>
      <c r="W30" s="2"/>
    </row>
    <row r="31" spans="2:23" ht="21" customHeight="1" x14ac:dyDescent="0.2">
      <c r="B31" s="92">
        <v>7</v>
      </c>
      <c r="C31" s="93" t="s">
        <v>41</v>
      </c>
      <c r="D31" s="101" t="s">
        <v>246</v>
      </c>
      <c r="E31" s="94" t="s">
        <v>111</v>
      </c>
      <c r="F31" s="92">
        <v>1998</v>
      </c>
      <c r="G31" s="92"/>
      <c r="H31" s="92"/>
      <c r="I31" s="92" t="s">
        <v>2</v>
      </c>
      <c r="J31" s="92"/>
      <c r="K31" s="92"/>
      <c r="L31" s="92"/>
      <c r="M31" s="83">
        <v>0</v>
      </c>
      <c r="N31" s="83">
        <v>196</v>
      </c>
      <c r="O31" s="83">
        <v>196</v>
      </c>
      <c r="P31" s="109">
        <v>983</v>
      </c>
      <c r="Q31" s="92">
        <v>4</v>
      </c>
      <c r="R31" s="92" t="s">
        <v>584</v>
      </c>
      <c r="S31" s="92" t="s">
        <v>32</v>
      </c>
      <c r="T31" s="95"/>
      <c r="U31" s="3"/>
      <c r="V31" s="2"/>
      <c r="W31" s="2"/>
    </row>
    <row r="32" spans="2:23" ht="21" customHeight="1" x14ac:dyDescent="0.2">
      <c r="B32" s="96">
        <v>8</v>
      </c>
      <c r="C32" s="97" t="s">
        <v>41</v>
      </c>
      <c r="D32" s="97" t="s">
        <v>615</v>
      </c>
      <c r="E32" s="98" t="s">
        <v>211</v>
      </c>
      <c r="F32" s="96">
        <v>2002</v>
      </c>
      <c r="G32" s="96" t="s">
        <v>2</v>
      </c>
      <c r="H32" s="96" t="s">
        <v>2</v>
      </c>
      <c r="I32" s="96" t="s">
        <v>2</v>
      </c>
      <c r="J32" s="96" t="s">
        <v>2</v>
      </c>
      <c r="K32" s="96"/>
      <c r="L32" s="96"/>
      <c r="M32" s="33">
        <v>140</v>
      </c>
      <c r="N32" s="33">
        <v>1723</v>
      </c>
      <c r="O32" s="33">
        <v>1863</v>
      </c>
      <c r="P32" s="141">
        <v>112</v>
      </c>
      <c r="Q32" s="96">
        <v>7</v>
      </c>
      <c r="R32" s="96" t="s">
        <v>584</v>
      </c>
      <c r="S32" s="96" t="s">
        <v>44</v>
      </c>
      <c r="T32" s="99"/>
      <c r="U32" s="3"/>
      <c r="V32" s="2"/>
      <c r="W32" s="2"/>
    </row>
    <row r="33" spans="2:23" ht="21" customHeight="1" x14ac:dyDescent="0.2">
      <c r="B33" s="17">
        <v>9</v>
      </c>
      <c r="C33" s="47" t="s">
        <v>589</v>
      </c>
      <c r="D33" s="47" t="s">
        <v>616</v>
      </c>
      <c r="E33" s="104" t="s">
        <v>247</v>
      </c>
      <c r="F33" s="17">
        <v>2012</v>
      </c>
      <c r="G33" s="17" t="s">
        <v>2</v>
      </c>
      <c r="H33" s="17"/>
      <c r="I33" s="17"/>
      <c r="J33" s="17"/>
      <c r="K33" s="17"/>
      <c r="L33" s="17" t="s">
        <v>2</v>
      </c>
      <c r="M33" s="22">
        <v>71.290000000000006</v>
      </c>
      <c r="N33" s="22">
        <v>0</v>
      </c>
      <c r="O33" s="33">
        <v>71.290000000000006</v>
      </c>
      <c r="P33" s="73">
        <v>104</v>
      </c>
      <c r="Q33" s="17">
        <v>5</v>
      </c>
      <c r="R33" s="17" t="s">
        <v>586</v>
      </c>
      <c r="S33" s="17" t="s">
        <v>48</v>
      </c>
      <c r="T33" s="64"/>
      <c r="U33" s="3"/>
      <c r="V33" s="2"/>
      <c r="W33" s="2"/>
    </row>
    <row r="34" spans="2:23" ht="21" customHeight="1" x14ac:dyDescent="0.2">
      <c r="B34" s="100">
        <v>10</v>
      </c>
      <c r="C34" s="101" t="s">
        <v>49</v>
      </c>
      <c r="D34" s="101" t="s">
        <v>213</v>
      </c>
      <c r="E34" s="102" t="s">
        <v>248</v>
      </c>
      <c r="F34" s="100">
        <v>1999</v>
      </c>
      <c r="G34" s="100"/>
      <c r="H34" s="100"/>
      <c r="I34" s="100"/>
      <c r="J34" s="100" t="s">
        <v>2</v>
      </c>
      <c r="K34" s="100"/>
      <c r="L34" s="100"/>
      <c r="M34" s="32">
        <v>299</v>
      </c>
      <c r="N34" s="32">
        <v>1774</v>
      </c>
      <c r="O34" s="32">
        <v>2073</v>
      </c>
      <c r="P34" s="142">
        <v>228</v>
      </c>
      <c r="Q34" s="100">
        <v>1</v>
      </c>
      <c r="R34" s="100" t="s">
        <v>584</v>
      </c>
      <c r="S34" s="100" t="s">
        <v>32</v>
      </c>
      <c r="T34" s="103"/>
      <c r="U34" s="3"/>
      <c r="V34" s="2"/>
      <c r="W34" s="2"/>
    </row>
    <row r="35" spans="2:23" ht="21" customHeight="1" x14ac:dyDescent="0.2">
      <c r="B35" s="105">
        <v>11</v>
      </c>
      <c r="C35" s="106" t="s">
        <v>590</v>
      </c>
      <c r="D35" s="106" t="s">
        <v>617</v>
      </c>
      <c r="E35" s="107" t="s">
        <v>212</v>
      </c>
      <c r="F35" s="105">
        <v>1996</v>
      </c>
      <c r="G35" s="105" t="s">
        <v>2</v>
      </c>
      <c r="H35" s="105" t="s">
        <v>2</v>
      </c>
      <c r="I35" s="105" t="s">
        <v>2</v>
      </c>
      <c r="J35" s="105" t="s">
        <v>2</v>
      </c>
      <c r="K35" s="105"/>
      <c r="L35" s="105" t="s">
        <v>2</v>
      </c>
      <c r="M35" s="76">
        <v>233</v>
      </c>
      <c r="N35" s="76">
        <v>262</v>
      </c>
      <c r="O35" s="76">
        <v>495</v>
      </c>
      <c r="P35" s="453">
        <v>1345</v>
      </c>
      <c r="Q35" s="105">
        <v>13</v>
      </c>
      <c r="R35" s="105" t="s">
        <v>584</v>
      </c>
      <c r="S35" s="105" t="s">
        <v>48</v>
      </c>
      <c r="T35" s="108"/>
      <c r="U35" s="3"/>
      <c r="V35" s="2"/>
      <c r="W35" s="2"/>
    </row>
    <row r="36" spans="2:23" ht="21" customHeight="1" x14ac:dyDescent="0.2">
      <c r="B36" s="88">
        <v>12</v>
      </c>
      <c r="C36" s="89" t="s">
        <v>52</v>
      </c>
      <c r="D36" s="89" t="s">
        <v>618</v>
      </c>
      <c r="E36" s="90" t="s">
        <v>249</v>
      </c>
      <c r="F36" s="88">
        <v>2000</v>
      </c>
      <c r="G36" s="88"/>
      <c r="H36" s="88" t="s">
        <v>2</v>
      </c>
      <c r="I36" s="88"/>
      <c r="J36" s="88" t="s">
        <v>2</v>
      </c>
      <c r="K36" s="88" t="s">
        <v>2</v>
      </c>
      <c r="L36" s="88"/>
      <c r="M36" s="79">
        <v>464</v>
      </c>
      <c r="N36" s="79">
        <v>0</v>
      </c>
      <c r="O36" s="79">
        <v>464</v>
      </c>
      <c r="P36" s="452">
        <v>5793</v>
      </c>
      <c r="Q36" s="88">
        <v>3</v>
      </c>
      <c r="R36" s="88" t="s">
        <v>584</v>
      </c>
      <c r="S36" s="88" t="s">
        <v>32</v>
      </c>
      <c r="T36" s="91"/>
      <c r="U36" s="3"/>
      <c r="V36" s="2"/>
      <c r="W36" s="2"/>
    </row>
    <row r="37" spans="2:23" ht="21" customHeight="1" x14ac:dyDescent="0.2">
      <c r="B37" s="92">
        <v>13</v>
      </c>
      <c r="C37" s="93" t="s">
        <v>52</v>
      </c>
      <c r="D37" s="94" t="s">
        <v>619</v>
      </c>
      <c r="E37" s="94" t="s">
        <v>250</v>
      </c>
      <c r="F37" s="92">
        <v>2001</v>
      </c>
      <c r="G37" s="92"/>
      <c r="H37" s="92"/>
      <c r="I37" s="92"/>
      <c r="J37" s="92"/>
      <c r="K37" s="92"/>
      <c r="L37" s="92" t="s">
        <v>2</v>
      </c>
      <c r="M37" s="83">
        <v>36</v>
      </c>
      <c r="N37" s="83">
        <v>0</v>
      </c>
      <c r="O37" s="83">
        <v>36</v>
      </c>
      <c r="P37" s="109">
        <v>0.28000000000000003</v>
      </c>
      <c r="Q37" s="92">
        <v>2</v>
      </c>
      <c r="R37" s="92" t="s">
        <v>584</v>
      </c>
      <c r="S37" s="92" t="s">
        <v>32</v>
      </c>
      <c r="T37" s="95"/>
      <c r="U37" s="3"/>
      <c r="V37" s="2"/>
      <c r="W37" s="2"/>
    </row>
    <row r="38" spans="2:23" ht="21" customHeight="1" x14ac:dyDescent="0.2">
      <c r="B38" s="110">
        <v>14</v>
      </c>
      <c r="C38" s="111" t="s">
        <v>52</v>
      </c>
      <c r="D38" s="111" t="s">
        <v>620</v>
      </c>
      <c r="E38" s="112" t="s">
        <v>251</v>
      </c>
      <c r="F38" s="113">
        <v>2014</v>
      </c>
      <c r="G38" s="110" t="s">
        <v>2</v>
      </c>
      <c r="H38" s="110"/>
      <c r="I38" s="110"/>
      <c r="J38" s="110"/>
      <c r="K38" s="110"/>
      <c r="L38" s="110"/>
      <c r="M38" s="114">
        <v>120</v>
      </c>
      <c r="N38" s="114">
        <v>0</v>
      </c>
      <c r="O38" s="114">
        <v>120</v>
      </c>
      <c r="P38" s="454">
        <v>25</v>
      </c>
      <c r="Q38" s="110">
        <v>3</v>
      </c>
      <c r="R38" s="110" t="s">
        <v>586</v>
      </c>
      <c r="S38" s="110" t="s">
        <v>44</v>
      </c>
      <c r="T38" s="115"/>
      <c r="U38" s="3"/>
      <c r="V38" s="2"/>
      <c r="W38" s="2"/>
    </row>
    <row r="39" spans="2:23" ht="21" customHeight="1" x14ac:dyDescent="0.2">
      <c r="B39" s="96">
        <v>15</v>
      </c>
      <c r="C39" s="97" t="s">
        <v>52</v>
      </c>
      <c r="D39" s="97" t="s">
        <v>621</v>
      </c>
      <c r="E39" s="98" t="s">
        <v>252</v>
      </c>
      <c r="F39" s="96">
        <v>2000</v>
      </c>
      <c r="G39" s="96" t="s">
        <v>2</v>
      </c>
      <c r="H39" s="96" t="s">
        <v>2</v>
      </c>
      <c r="I39" s="96" t="s">
        <v>2</v>
      </c>
      <c r="J39" s="96" t="s">
        <v>2</v>
      </c>
      <c r="K39" s="96" t="s">
        <v>2</v>
      </c>
      <c r="L39" s="96" t="s">
        <v>2</v>
      </c>
      <c r="M39" s="33">
        <v>0</v>
      </c>
      <c r="N39" s="33">
        <v>1400</v>
      </c>
      <c r="O39" s="33">
        <v>1400</v>
      </c>
      <c r="P39" s="141">
        <v>1631.59</v>
      </c>
      <c r="Q39" s="96">
        <v>6</v>
      </c>
      <c r="R39" s="96" t="s">
        <v>586</v>
      </c>
      <c r="S39" s="96" t="s">
        <v>44</v>
      </c>
      <c r="T39" s="116"/>
      <c r="U39" s="3"/>
      <c r="V39" s="2"/>
      <c r="W39" s="2"/>
    </row>
    <row r="40" spans="2:23" ht="21" customHeight="1" x14ac:dyDescent="0.2">
      <c r="B40" s="117">
        <v>16</v>
      </c>
      <c r="C40" s="118" t="s">
        <v>592</v>
      </c>
      <c r="D40" s="118" t="s">
        <v>622</v>
      </c>
      <c r="E40" s="119" t="s">
        <v>253</v>
      </c>
      <c r="F40" s="117">
        <v>2013</v>
      </c>
      <c r="G40" s="117"/>
      <c r="H40" s="117" t="s">
        <v>2</v>
      </c>
      <c r="I40" s="117"/>
      <c r="J40" s="117"/>
      <c r="K40" s="117"/>
      <c r="L40" s="117" t="s">
        <v>2</v>
      </c>
      <c r="M40" s="120">
        <v>80.16</v>
      </c>
      <c r="N40" s="120">
        <v>0</v>
      </c>
      <c r="O40" s="120">
        <v>80.16</v>
      </c>
      <c r="P40" s="455">
        <v>54</v>
      </c>
      <c r="Q40" s="117">
        <v>6</v>
      </c>
      <c r="R40" s="117" t="s">
        <v>586</v>
      </c>
      <c r="S40" s="117" t="s">
        <v>32</v>
      </c>
      <c r="T40" s="121"/>
      <c r="U40" s="3"/>
      <c r="V40" s="2"/>
      <c r="W40" s="2"/>
    </row>
    <row r="41" spans="2:23" ht="21" customHeight="1" x14ac:dyDescent="0.2">
      <c r="B41" s="17">
        <v>17</v>
      </c>
      <c r="C41" s="47" t="s">
        <v>56</v>
      </c>
      <c r="D41" s="47" t="s">
        <v>623</v>
      </c>
      <c r="E41" s="104" t="s">
        <v>57</v>
      </c>
      <c r="F41" s="17">
        <v>1996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22">
        <v>198</v>
      </c>
      <c r="N41" s="22">
        <v>83</v>
      </c>
      <c r="O41" s="22">
        <v>281</v>
      </c>
      <c r="P41" s="73">
        <v>3138</v>
      </c>
      <c r="Q41" s="17">
        <v>8</v>
      </c>
      <c r="R41" s="17" t="s">
        <v>584</v>
      </c>
      <c r="S41" s="17" t="s">
        <v>32</v>
      </c>
      <c r="T41" s="122"/>
      <c r="U41" s="3"/>
      <c r="V41" s="2"/>
      <c r="W41" s="2"/>
    </row>
    <row r="42" spans="2:23" ht="21" customHeight="1" x14ac:dyDescent="0.2">
      <c r="B42" s="17">
        <v>18</v>
      </c>
      <c r="C42" s="47" t="s">
        <v>593</v>
      </c>
      <c r="D42" s="444" t="s">
        <v>217</v>
      </c>
      <c r="E42" s="123" t="s">
        <v>218</v>
      </c>
      <c r="F42" s="17">
        <v>2005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22">
        <v>870</v>
      </c>
      <c r="N42" s="22">
        <v>0</v>
      </c>
      <c r="O42" s="22">
        <v>870</v>
      </c>
      <c r="P42" s="73">
        <v>1079</v>
      </c>
      <c r="Q42" s="17">
        <v>13</v>
      </c>
      <c r="R42" s="17" t="s">
        <v>584</v>
      </c>
      <c r="S42" s="17" t="s">
        <v>32</v>
      </c>
      <c r="T42" s="122"/>
      <c r="U42" s="3"/>
      <c r="V42" s="2"/>
      <c r="W42" s="2"/>
    </row>
    <row r="43" spans="2:23" ht="21" customHeight="1" x14ac:dyDescent="0.2">
      <c r="B43" s="17">
        <v>19</v>
      </c>
      <c r="C43" s="47" t="s">
        <v>69</v>
      </c>
      <c r="D43" s="47" t="s">
        <v>624</v>
      </c>
      <c r="E43" s="104" t="s">
        <v>112</v>
      </c>
      <c r="F43" s="17">
        <v>1989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22">
        <v>800</v>
      </c>
      <c r="N43" s="22">
        <v>300</v>
      </c>
      <c r="O43" s="124">
        <v>1100</v>
      </c>
      <c r="P43" s="73">
        <v>1113</v>
      </c>
      <c r="Q43" s="17">
        <v>6</v>
      </c>
      <c r="R43" s="17" t="s">
        <v>290</v>
      </c>
      <c r="S43" s="17" t="s">
        <v>44</v>
      </c>
      <c r="T43" s="122"/>
      <c r="U43" s="3"/>
      <c r="V43" s="2"/>
      <c r="W43" s="2"/>
    </row>
    <row r="44" spans="2:23" ht="21" customHeight="1" x14ac:dyDescent="0.2">
      <c r="B44" s="117">
        <v>20</v>
      </c>
      <c r="C44" s="118" t="s">
        <v>594</v>
      </c>
      <c r="D44" s="118" t="s">
        <v>625</v>
      </c>
      <c r="E44" s="119" t="s">
        <v>71</v>
      </c>
      <c r="F44" s="117">
        <v>2001</v>
      </c>
      <c r="G44" s="117" t="s">
        <v>2</v>
      </c>
      <c r="H44" s="117" t="s">
        <v>2</v>
      </c>
      <c r="I44" s="117" t="s">
        <v>2</v>
      </c>
      <c r="J44" s="117" t="s">
        <v>2</v>
      </c>
      <c r="K44" s="117" t="s">
        <v>2</v>
      </c>
      <c r="L44" s="17" t="s">
        <v>2</v>
      </c>
      <c r="M44" s="120">
        <v>292</v>
      </c>
      <c r="N44" s="120">
        <v>0</v>
      </c>
      <c r="O44" s="120">
        <v>292</v>
      </c>
      <c r="P44" s="455">
        <v>3171</v>
      </c>
      <c r="Q44" s="117">
        <v>9</v>
      </c>
      <c r="R44" s="117" t="s">
        <v>584</v>
      </c>
      <c r="S44" s="117" t="s">
        <v>32</v>
      </c>
      <c r="T44" s="121"/>
      <c r="U44" s="3"/>
      <c r="V44" s="2"/>
      <c r="W44" s="2"/>
    </row>
    <row r="45" spans="2:23" ht="21" customHeight="1" x14ac:dyDescent="0.2">
      <c r="B45" s="92">
        <v>21</v>
      </c>
      <c r="C45" s="93" t="s">
        <v>596</v>
      </c>
      <c r="D45" s="93" t="s">
        <v>225</v>
      </c>
      <c r="E45" s="94" t="s">
        <v>254</v>
      </c>
      <c r="F45" s="92">
        <v>1998</v>
      </c>
      <c r="G45" s="92"/>
      <c r="H45" s="92"/>
      <c r="I45" s="92" t="s">
        <v>2</v>
      </c>
      <c r="J45" s="92"/>
      <c r="K45" s="92"/>
      <c r="L45" s="92"/>
      <c r="M45" s="83">
        <v>53</v>
      </c>
      <c r="N45" s="83">
        <v>0</v>
      </c>
      <c r="O45" s="83">
        <v>53</v>
      </c>
      <c r="P45" s="109">
        <v>177</v>
      </c>
      <c r="Q45" s="92">
        <v>3</v>
      </c>
      <c r="R45" s="92" t="s">
        <v>584</v>
      </c>
      <c r="S45" s="92" t="s">
        <v>32</v>
      </c>
      <c r="T45" s="95"/>
      <c r="U45" s="3"/>
      <c r="V45" s="2"/>
      <c r="W45" s="2"/>
    </row>
    <row r="46" spans="2:23" ht="21" customHeight="1" x14ac:dyDescent="0.2">
      <c r="B46" s="92">
        <v>22</v>
      </c>
      <c r="C46" s="93" t="s">
        <v>596</v>
      </c>
      <c r="D46" s="93" t="s">
        <v>225</v>
      </c>
      <c r="E46" s="94" t="s">
        <v>221</v>
      </c>
      <c r="F46" s="92">
        <v>2002</v>
      </c>
      <c r="G46" s="92"/>
      <c r="H46" s="92"/>
      <c r="I46" s="92"/>
      <c r="J46" s="92" t="s">
        <v>2</v>
      </c>
      <c r="K46" s="92"/>
      <c r="L46" s="92"/>
      <c r="M46" s="83">
        <v>125</v>
      </c>
      <c r="N46" s="83">
        <v>0</v>
      </c>
      <c r="O46" s="83">
        <v>125</v>
      </c>
      <c r="P46" s="109">
        <v>35</v>
      </c>
      <c r="Q46" s="92">
        <v>1</v>
      </c>
      <c r="R46" s="92" t="s">
        <v>584</v>
      </c>
      <c r="S46" s="92" t="s">
        <v>32</v>
      </c>
      <c r="T46" s="95"/>
      <c r="U46" s="3"/>
      <c r="V46" s="2"/>
      <c r="W46" s="2"/>
    </row>
    <row r="47" spans="2:23" ht="21" customHeight="1" x14ac:dyDescent="0.2">
      <c r="B47" s="92">
        <v>23</v>
      </c>
      <c r="C47" s="93" t="s">
        <v>596</v>
      </c>
      <c r="D47" s="93" t="s">
        <v>225</v>
      </c>
      <c r="E47" s="94" t="s">
        <v>255</v>
      </c>
      <c r="F47" s="92">
        <v>1998</v>
      </c>
      <c r="G47" s="92"/>
      <c r="H47" s="92" t="s">
        <v>2</v>
      </c>
      <c r="I47" s="92"/>
      <c r="J47" s="92"/>
      <c r="K47" s="92"/>
      <c r="L47" s="92"/>
      <c r="M47" s="83">
        <v>40</v>
      </c>
      <c r="N47" s="83">
        <v>0</v>
      </c>
      <c r="O47" s="83">
        <v>40</v>
      </c>
      <c r="P47" s="109">
        <v>87</v>
      </c>
      <c r="Q47" s="92">
        <v>2</v>
      </c>
      <c r="R47" s="92" t="s">
        <v>584</v>
      </c>
      <c r="S47" s="92" t="s">
        <v>32</v>
      </c>
      <c r="T47" s="95"/>
      <c r="U47" s="3"/>
      <c r="V47" s="2"/>
      <c r="W47" s="2"/>
    </row>
    <row r="48" spans="2:23" ht="21" customHeight="1" x14ac:dyDescent="0.2">
      <c r="B48" s="110">
        <v>24</v>
      </c>
      <c r="C48" s="111" t="s">
        <v>596</v>
      </c>
      <c r="D48" s="106" t="s">
        <v>626</v>
      </c>
      <c r="E48" s="107" t="s">
        <v>256</v>
      </c>
      <c r="F48" s="110">
        <v>2009</v>
      </c>
      <c r="G48" s="110" t="s">
        <v>2</v>
      </c>
      <c r="H48" s="110"/>
      <c r="I48" s="110"/>
      <c r="J48" s="110"/>
      <c r="K48" s="110"/>
      <c r="L48" s="110" t="s">
        <v>2</v>
      </c>
      <c r="M48" s="114">
        <v>180</v>
      </c>
      <c r="N48" s="114">
        <v>0</v>
      </c>
      <c r="O48" s="76">
        <v>180</v>
      </c>
      <c r="P48" s="454">
        <v>499</v>
      </c>
      <c r="Q48" s="110">
        <v>4</v>
      </c>
      <c r="R48" s="110" t="s">
        <v>584</v>
      </c>
      <c r="S48" s="110" t="s">
        <v>32</v>
      </c>
      <c r="T48" s="115"/>
      <c r="U48" s="3"/>
      <c r="V48" s="2"/>
      <c r="W48" s="2"/>
    </row>
    <row r="49" spans="2:23" ht="21" customHeight="1" x14ac:dyDescent="0.2">
      <c r="B49" s="88">
        <v>25</v>
      </c>
      <c r="C49" s="89" t="s">
        <v>72</v>
      </c>
      <c r="D49" s="89" t="s">
        <v>257</v>
      </c>
      <c r="E49" s="90" t="s">
        <v>258</v>
      </c>
      <c r="F49" s="88">
        <v>1981</v>
      </c>
      <c r="G49" s="88" t="s">
        <v>2</v>
      </c>
      <c r="H49" s="88" t="s">
        <v>2</v>
      </c>
      <c r="I49" s="88" t="s">
        <v>2</v>
      </c>
      <c r="J49" s="88"/>
      <c r="K49" s="88"/>
      <c r="L49" s="88" t="s">
        <v>2</v>
      </c>
      <c r="M49" s="79">
        <v>661.63</v>
      </c>
      <c r="N49" s="79">
        <v>1405.55</v>
      </c>
      <c r="O49" s="79">
        <v>2067.1799999999998</v>
      </c>
      <c r="P49" s="452">
        <v>3422</v>
      </c>
      <c r="Q49" s="88">
        <v>20</v>
      </c>
      <c r="R49" s="88" t="s">
        <v>290</v>
      </c>
      <c r="S49" s="88" t="s">
        <v>48</v>
      </c>
      <c r="T49" s="99"/>
      <c r="U49" s="2"/>
      <c r="V49" s="2"/>
      <c r="W49" s="2"/>
    </row>
    <row r="50" spans="2:23" ht="21" customHeight="1" x14ac:dyDescent="0.2">
      <c r="B50" s="126">
        <v>26</v>
      </c>
      <c r="C50" s="98" t="s">
        <v>72</v>
      </c>
      <c r="D50" s="98" t="s">
        <v>257</v>
      </c>
      <c r="E50" s="98" t="s">
        <v>73</v>
      </c>
      <c r="F50" s="126">
        <v>1999</v>
      </c>
      <c r="G50" s="126" t="s">
        <v>2</v>
      </c>
      <c r="H50" s="126"/>
      <c r="I50" s="126"/>
      <c r="J50" s="126" t="s">
        <v>2</v>
      </c>
      <c r="K50" s="126"/>
      <c r="L50" s="126" t="s">
        <v>2</v>
      </c>
      <c r="M50" s="127">
        <v>234</v>
      </c>
      <c r="N50" s="127">
        <v>1406</v>
      </c>
      <c r="O50" s="127">
        <v>1640</v>
      </c>
      <c r="P50" s="456">
        <v>87</v>
      </c>
      <c r="Q50" s="126">
        <v>3</v>
      </c>
      <c r="R50" s="126" t="s">
        <v>290</v>
      </c>
      <c r="S50" s="126" t="s">
        <v>32</v>
      </c>
      <c r="T50" s="125"/>
    </row>
    <row r="51" spans="2:23" ht="21" customHeight="1" x14ac:dyDescent="0.2">
      <c r="B51" s="143">
        <v>27</v>
      </c>
      <c r="C51" s="119" t="s">
        <v>74</v>
      </c>
      <c r="D51" s="119" t="s">
        <v>627</v>
      </c>
      <c r="E51" s="119" t="s">
        <v>75</v>
      </c>
      <c r="F51" s="143">
        <v>1988</v>
      </c>
      <c r="G51" s="143" t="s">
        <v>2</v>
      </c>
      <c r="H51" s="143" t="s">
        <v>2</v>
      </c>
      <c r="I51" s="143" t="s">
        <v>2</v>
      </c>
      <c r="J51" s="143" t="s">
        <v>2</v>
      </c>
      <c r="K51" s="143"/>
      <c r="L51" s="143" t="s">
        <v>2</v>
      </c>
      <c r="M51" s="144">
        <v>138</v>
      </c>
      <c r="N51" s="144">
        <v>50</v>
      </c>
      <c r="O51" s="144">
        <v>188</v>
      </c>
      <c r="P51" s="457">
        <v>115</v>
      </c>
      <c r="Q51" s="143">
        <v>5</v>
      </c>
      <c r="R51" s="143" t="s">
        <v>584</v>
      </c>
      <c r="S51" s="143" t="s">
        <v>44</v>
      </c>
      <c r="T51" s="128"/>
    </row>
    <row r="52" spans="2:23" ht="21" customHeight="1" x14ac:dyDescent="0.2">
      <c r="B52" s="17">
        <v>28</v>
      </c>
      <c r="C52" s="47" t="s">
        <v>76</v>
      </c>
      <c r="D52" s="47" t="s">
        <v>628</v>
      </c>
      <c r="E52" s="104" t="s">
        <v>259</v>
      </c>
      <c r="F52" s="17">
        <v>2006</v>
      </c>
      <c r="G52" s="17" t="s">
        <v>2</v>
      </c>
      <c r="H52" s="17" t="s">
        <v>2</v>
      </c>
      <c r="I52" s="17" t="s">
        <v>2</v>
      </c>
      <c r="J52" s="17" t="s">
        <v>2</v>
      </c>
      <c r="K52" s="17" t="s">
        <v>2</v>
      </c>
      <c r="L52" s="17" t="s">
        <v>2</v>
      </c>
      <c r="M52" s="22">
        <v>574</v>
      </c>
      <c r="N52" s="22">
        <v>0</v>
      </c>
      <c r="O52" s="22">
        <v>574</v>
      </c>
      <c r="P52" s="73">
        <v>1504</v>
      </c>
      <c r="Q52" s="17">
        <v>8</v>
      </c>
      <c r="R52" s="17" t="s">
        <v>584</v>
      </c>
      <c r="S52" s="17" t="s">
        <v>32</v>
      </c>
      <c r="T52" s="122"/>
      <c r="U52" s="3"/>
      <c r="V52" s="2"/>
      <c r="W52" s="2"/>
    </row>
    <row r="53" spans="2:23" ht="21" customHeight="1" x14ac:dyDescent="0.2">
      <c r="B53" s="17">
        <v>29</v>
      </c>
      <c r="C53" s="47" t="s">
        <v>77</v>
      </c>
      <c r="D53" s="47" t="s">
        <v>629</v>
      </c>
      <c r="E53" s="104" t="s">
        <v>260</v>
      </c>
      <c r="F53" s="17">
        <v>2020</v>
      </c>
      <c r="G53" s="17" t="s">
        <v>2</v>
      </c>
      <c r="H53" s="17" t="s">
        <v>2</v>
      </c>
      <c r="I53" s="17" t="s">
        <v>2</v>
      </c>
      <c r="J53" s="17" t="s">
        <v>2</v>
      </c>
      <c r="K53" s="17"/>
      <c r="L53" s="17" t="s">
        <v>2</v>
      </c>
      <c r="M53" s="22">
        <v>442</v>
      </c>
      <c r="N53" s="22">
        <v>1179</v>
      </c>
      <c r="O53" s="22">
        <v>1621</v>
      </c>
      <c r="P53" s="73">
        <v>179</v>
      </c>
      <c r="Q53" s="17">
        <v>11</v>
      </c>
      <c r="R53" s="17" t="s">
        <v>584</v>
      </c>
      <c r="S53" s="17" t="s">
        <v>32</v>
      </c>
      <c r="T53" s="122"/>
      <c r="U53" s="3"/>
      <c r="V53" s="2"/>
      <c r="W53" s="2"/>
    </row>
    <row r="54" spans="2:23" ht="21" customHeight="1" x14ac:dyDescent="0.2">
      <c r="B54" s="117">
        <v>30</v>
      </c>
      <c r="C54" s="118" t="s">
        <v>599</v>
      </c>
      <c r="D54" s="47" t="s">
        <v>630</v>
      </c>
      <c r="E54" s="104" t="s">
        <v>61</v>
      </c>
      <c r="F54" s="117">
        <v>2017</v>
      </c>
      <c r="G54" s="17" t="s">
        <v>2</v>
      </c>
      <c r="H54" s="17" t="s">
        <v>2</v>
      </c>
      <c r="I54" s="17" t="s">
        <v>2</v>
      </c>
      <c r="J54" s="17" t="s">
        <v>2</v>
      </c>
      <c r="K54" s="17" t="s">
        <v>2</v>
      </c>
      <c r="L54" s="17" t="s">
        <v>2</v>
      </c>
      <c r="M54" s="120">
        <v>412</v>
      </c>
      <c r="N54" s="120">
        <v>0</v>
      </c>
      <c r="O54" s="22">
        <v>412</v>
      </c>
      <c r="P54" s="455">
        <v>522</v>
      </c>
      <c r="Q54" s="117">
        <v>6</v>
      </c>
      <c r="R54" s="17" t="s">
        <v>584</v>
      </c>
      <c r="S54" s="117" t="s">
        <v>44</v>
      </c>
      <c r="T54" s="121"/>
      <c r="U54" s="3"/>
      <c r="V54" s="2"/>
      <c r="W54" s="2"/>
    </row>
    <row r="55" spans="2:23" s="2" customFormat="1" ht="21" customHeight="1" x14ac:dyDescent="0.2">
      <c r="B55" s="117">
        <v>31</v>
      </c>
      <c r="C55" s="181" t="s">
        <v>601</v>
      </c>
      <c r="D55" s="182" t="s">
        <v>631</v>
      </c>
      <c r="E55" s="182" t="s">
        <v>223</v>
      </c>
      <c r="F55" s="117">
        <v>2006</v>
      </c>
      <c r="G55" s="17"/>
      <c r="H55" s="17" t="s">
        <v>2</v>
      </c>
      <c r="I55" s="17" t="s">
        <v>2</v>
      </c>
      <c r="J55" s="17"/>
      <c r="K55" s="17"/>
      <c r="L55" s="17"/>
      <c r="M55" s="120">
        <v>150</v>
      </c>
      <c r="N55" s="120">
        <v>0</v>
      </c>
      <c r="O55" s="120">
        <v>150</v>
      </c>
      <c r="P55" s="455">
        <v>32</v>
      </c>
      <c r="Q55" s="117">
        <v>4</v>
      </c>
      <c r="R55" s="17" t="s">
        <v>584</v>
      </c>
      <c r="S55" s="117" t="s">
        <v>32</v>
      </c>
      <c r="T55" s="458" t="s">
        <v>493</v>
      </c>
      <c r="U55" s="3"/>
    </row>
    <row r="56" spans="2:23" ht="21" customHeight="1" x14ac:dyDescent="0.2">
      <c r="B56" s="117">
        <v>32</v>
      </c>
      <c r="C56" s="118" t="s">
        <v>226</v>
      </c>
      <c r="D56" s="47" t="s">
        <v>616</v>
      </c>
      <c r="E56" s="104" t="s">
        <v>81</v>
      </c>
      <c r="F56" s="117">
        <v>2020</v>
      </c>
      <c r="G56" s="17"/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20">
        <v>224.2</v>
      </c>
      <c r="N56" s="120">
        <v>13.8</v>
      </c>
      <c r="O56" s="120">
        <v>238</v>
      </c>
      <c r="P56" s="455">
        <v>2400</v>
      </c>
      <c r="Q56" s="117">
        <v>5</v>
      </c>
      <c r="R56" s="17" t="s">
        <v>584</v>
      </c>
      <c r="S56" s="117" t="s">
        <v>32</v>
      </c>
      <c r="T56" s="121"/>
      <c r="U56" s="3"/>
      <c r="V56" s="2"/>
      <c r="W56" s="2"/>
    </row>
    <row r="57" spans="2:23" ht="21" customHeight="1" x14ac:dyDescent="0.2">
      <c r="B57" s="17">
        <v>33</v>
      </c>
      <c r="C57" s="47" t="s">
        <v>141</v>
      </c>
      <c r="D57" s="47" t="s">
        <v>632</v>
      </c>
      <c r="E57" s="104" t="s">
        <v>261</v>
      </c>
      <c r="F57" s="17">
        <v>2002</v>
      </c>
      <c r="G57" s="17" t="s">
        <v>2</v>
      </c>
      <c r="H57" s="17"/>
      <c r="I57" s="17"/>
      <c r="J57" s="17" t="s">
        <v>2</v>
      </c>
      <c r="K57" s="17" t="s">
        <v>2</v>
      </c>
      <c r="L57" s="17"/>
      <c r="M57" s="22">
        <v>105</v>
      </c>
      <c r="N57" s="22">
        <v>21</v>
      </c>
      <c r="O57" s="22">
        <v>126</v>
      </c>
      <c r="P57" s="73">
        <v>168</v>
      </c>
      <c r="Q57" s="17">
        <v>3</v>
      </c>
      <c r="R57" s="17" t="s">
        <v>584</v>
      </c>
      <c r="S57" s="17" t="s">
        <v>44</v>
      </c>
      <c r="T57" s="122"/>
      <c r="U57" s="3"/>
      <c r="V57" s="2"/>
      <c r="W57" s="2"/>
    </row>
    <row r="58" spans="2:23" ht="21" customHeight="1" x14ac:dyDescent="0.2">
      <c r="B58" s="100">
        <v>34</v>
      </c>
      <c r="C58" s="101" t="s">
        <v>604</v>
      </c>
      <c r="D58" s="101" t="s">
        <v>633</v>
      </c>
      <c r="E58" s="102" t="s">
        <v>262</v>
      </c>
      <c r="F58" s="100">
        <v>1990</v>
      </c>
      <c r="G58" s="100"/>
      <c r="H58" s="100" t="s">
        <v>2</v>
      </c>
      <c r="I58" s="100" t="s">
        <v>2</v>
      </c>
      <c r="J58" s="100"/>
      <c r="K58" s="100"/>
      <c r="L58" s="100" t="s">
        <v>2</v>
      </c>
      <c r="M58" s="32">
        <v>212</v>
      </c>
      <c r="N58" s="32">
        <v>0</v>
      </c>
      <c r="O58" s="32">
        <v>212</v>
      </c>
      <c r="P58" s="142">
        <v>1667</v>
      </c>
      <c r="Q58" s="100">
        <v>4</v>
      </c>
      <c r="R58" s="100" t="s">
        <v>584</v>
      </c>
      <c r="S58" s="100" t="s">
        <v>32</v>
      </c>
      <c r="T58" s="103"/>
      <c r="U58" s="3"/>
      <c r="V58" s="2"/>
      <c r="W58" s="2"/>
    </row>
    <row r="59" spans="2:23" ht="40" customHeight="1" x14ac:dyDescent="0.2">
      <c r="B59" s="110">
        <v>35</v>
      </c>
      <c r="C59" s="111" t="s">
        <v>604</v>
      </c>
      <c r="D59" s="111" t="s">
        <v>634</v>
      </c>
      <c r="E59" s="112" t="s">
        <v>263</v>
      </c>
      <c r="F59" s="110">
        <v>1995</v>
      </c>
      <c r="G59" s="110" t="s">
        <v>2</v>
      </c>
      <c r="H59" s="110" t="s">
        <v>2</v>
      </c>
      <c r="I59" s="110"/>
      <c r="J59" s="110" t="s">
        <v>2</v>
      </c>
      <c r="K59" s="110" t="s">
        <v>2</v>
      </c>
      <c r="L59" s="110" t="s">
        <v>2</v>
      </c>
      <c r="M59" s="114">
        <v>272</v>
      </c>
      <c r="N59" s="114">
        <v>1428</v>
      </c>
      <c r="O59" s="114">
        <v>1700</v>
      </c>
      <c r="P59" s="454">
        <v>449</v>
      </c>
      <c r="Q59" s="110">
        <v>12</v>
      </c>
      <c r="R59" s="110" t="s">
        <v>606</v>
      </c>
      <c r="S59" s="110" t="s">
        <v>32</v>
      </c>
      <c r="T59" s="115" t="s">
        <v>636</v>
      </c>
      <c r="U59" s="3"/>
      <c r="V59" s="2"/>
      <c r="W59" s="2"/>
    </row>
    <row r="60" spans="2:23" ht="21" customHeight="1" x14ac:dyDescent="0.2">
      <c r="B60" s="96">
        <v>36</v>
      </c>
      <c r="C60" s="97" t="s">
        <v>604</v>
      </c>
      <c r="D60" s="97" t="s">
        <v>635</v>
      </c>
      <c r="E60" s="98" t="s">
        <v>264</v>
      </c>
      <c r="F60" s="96">
        <v>2006</v>
      </c>
      <c r="G60" s="96" t="s">
        <v>2</v>
      </c>
      <c r="H60" s="96"/>
      <c r="I60" s="96"/>
      <c r="J60" s="96"/>
      <c r="K60" s="96"/>
      <c r="L60" s="96"/>
      <c r="M60" s="33">
        <v>707</v>
      </c>
      <c r="N60" s="33">
        <v>0</v>
      </c>
      <c r="O60" s="33">
        <v>707</v>
      </c>
      <c r="P60" s="141">
        <v>289</v>
      </c>
      <c r="Q60" s="96">
        <v>3</v>
      </c>
      <c r="R60" s="96" t="s">
        <v>584</v>
      </c>
      <c r="S60" s="96" t="s">
        <v>32</v>
      </c>
      <c r="T60" s="99"/>
      <c r="U60" s="3"/>
      <c r="V60" s="2"/>
      <c r="W60" s="2"/>
    </row>
    <row r="61" spans="2:23" s="75" customFormat="1" ht="21" customHeight="1" x14ac:dyDescent="0.2">
      <c r="B61" s="668"/>
      <c r="C61" s="668"/>
      <c r="D61" s="668"/>
      <c r="E61" s="668"/>
      <c r="F61" s="70"/>
      <c r="G61" s="527" t="s">
        <v>169</v>
      </c>
      <c r="H61" s="528"/>
      <c r="I61" s="528"/>
      <c r="J61" s="404" t="s">
        <v>151</v>
      </c>
      <c r="K61" s="404">
        <f>COUNT(B25:B60)</f>
        <v>36</v>
      </c>
      <c r="L61" s="395" t="s">
        <v>154</v>
      </c>
      <c r="M61" s="22">
        <f>SUM(M25:M60)</f>
        <v>11633.28</v>
      </c>
      <c r="N61" s="22">
        <f>SUM(N25:N60)</f>
        <v>11241.349999999999</v>
      </c>
      <c r="O61" s="22">
        <f>SUM(O25:O60)</f>
        <v>22874.63</v>
      </c>
      <c r="P61" s="22">
        <f>SUM(P25:P60)</f>
        <v>74814.87</v>
      </c>
      <c r="Q61" s="130"/>
      <c r="R61" s="24"/>
      <c r="S61" s="24"/>
      <c r="T61" s="131"/>
      <c r="U61" s="41"/>
      <c r="V61" s="34"/>
      <c r="W61" s="34"/>
    </row>
    <row r="62" spans="2:23" s="75" customFormat="1" ht="21" customHeight="1" x14ac:dyDescent="0.2">
      <c r="B62" s="35" t="s">
        <v>553</v>
      </c>
      <c r="C62" s="36"/>
      <c r="D62" s="36"/>
      <c r="E62" s="36"/>
      <c r="F62" s="37"/>
      <c r="G62" s="38"/>
      <c r="H62" s="38"/>
      <c r="I62" s="38"/>
      <c r="J62" s="38"/>
      <c r="K62" s="38"/>
      <c r="L62" s="396"/>
      <c r="M62" s="40"/>
      <c r="N62" s="40"/>
      <c r="O62" s="40"/>
      <c r="P62" s="40"/>
      <c r="Q62" s="37"/>
      <c r="R62" s="37"/>
      <c r="S62" s="37"/>
      <c r="T62" s="21"/>
      <c r="U62" s="41"/>
      <c r="V62" s="34"/>
      <c r="W62" s="34"/>
    </row>
    <row r="63" spans="2:23" s="75" customFormat="1" ht="21" customHeight="1" x14ac:dyDescent="0.2">
      <c r="B63" s="42" t="s">
        <v>180</v>
      </c>
      <c r="C63" s="42" t="s">
        <v>6</v>
      </c>
      <c r="D63" s="43" t="s">
        <v>164</v>
      </c>
      <c r="E63" s="43" t="s">
        <v>165</v>
      </c>
      <c r="F63" s="55" t="s">
        <v>541</v>
      </c>
      <c r="G63" s="679" t="s">
        <v>5</v>
      </c>
      <c r="H63" s="576"/>
      <c r="I63" s="576"/>
      <c r="J63" s="576"/>
      <c r="K63" s="576"/>
      <c r="L63" s="680"/>
      <c r="M63" s="23" t="s">
        <v>542</v>
      </c>
      <c r="N63" s="132" t="s">
        <v>543</v>
      </c>
      <c r="O63" s="133" t="s">
        <v>175</v>
      </c>
      <c r="P63" s="63" t="s">
        <v>167</v>
      </c>
      <c r="Q63" s="578" t="s">
        <v>173</v>
      </c>
      <c r="R63" s="579"/>
      <c r="S63" s="580"/>
      <c r="T63" s="134"/>
      <c r="U63" s="41"/>
      <c r="V63" s="34"/>
      <c r="W63" s="34"/>
    </row>
    <row r="64" spans="2:23" ht="21" customHeight="1" x14ac:dyDescent="0.2">
      <c r="B64" s="135" t="s">
        <v>153</v>
      </c>
      <c r="C64" s="106" t="s">
        <v>377</v>
      </c>
      <c r="D64" s="106" t="s">
        <v>544</v>
      </c>
      <c r="E64" s="106" t="s">
        <v>395</v>
      </c>
      <c r="F64" s="105">
        <v>1985</v>
      </c>
      <c r="G64" s="670" t="s">
        <v>121</v>
      </c>
      <c r="H64" s="671"/>
      <c r="I64" s="671"/>
      <c r="J64" s="671"/>
      <c r="K64" s="671"/>
      <c r="L64" s="672"/>
      <c r="M64" s="76">
        <v>185</v>
      </c>
      <c r="N64" s="76">
        <v>0</v>
      </c>
      <c r="O64" s="76">
        <f t="shared" ref="O64" si="1">SUM(M64:N64)</f>
        <v>185</v>
      </c>
      <c r="P64" s="105" t="s">
        <v>545</v>
      </c>
      <c r="Q64" s="699" t="s">
        <v>546</v>
      </c>
      <c r="R64" s="700"/>
      <c r="S64" s="136" t="str">
        <f>B64</f>
        <v>休止</v>
      </c>
      <c r="T64" s="46"/>
      <c r="U64" s="3"/>
      <c r="V64" s="2"/>
      <c r="W64" s="2"/>
    </row>
    <row r="65" spans="2:23" s="2" customFormat="1" ht="21" customHeight="1" x14ac:dyDescent="0.2">
      <c r="B65" s="145" t="s">
        <v>153</v>
      </c>
      <c r="C65" s="89" t="s">
        <v>637</v>
      </c>
      <c r="D65" s="89" t="s">
        <v>638</v>
      </c>
      <c r="E65" s="89" t="s">
        <v>81</v>
      </c>
      <c r="F65" s="88">
        <v>1974</v>
      </c>
      <c r="G65" s="693" t="s">
        <v>639</v>
      </c>
      <c r="H65" s="694"/>
      <c r="I65" s="694"/>
      <c r="J65" s="694"/>
      <c r="K65" s="694"/>
      <c r="L65" s="695"/>
      <c r="M65" s="79">
        <v>189</v>
      </c>
      <c r="N65" s="79">
        <v>52</v>
      </c>
      <c r="O65" s="79">
        <v>241</v>
      </c>
      <c r="P65" s="88" t="s">
        <v>32</v>
      </c>
      <c r="Q65" s="620" t="s">
        <v>640</v>
      </c>
      <c r="R65" s="696"/>
      <c r="S65" s="418" t="str">
        <f t="shared" ref="S65:S70" si="2">B65</f>
        <v>休止</v>
      </c>
      <c r="T65" s="46"/>
      <c r="U65" s="9"/>
      <c r="V65" s="3"/>
    </row>
    <row r="66" spans="2:23" s="2" customFormat="1" ht="21" customHeight="1" x14ac:dyDescent="0.2">
      <c r="B66" s="137" t="s">
        <v>153</v>
      </c>
      <c r="C66" s="97" t="s">
        <v>611</v>
      </c>
      <c r="D66" s="97" t="s">
        <v>265</v>
      </c>
      <c r="E66" s="97" t="s">
        <v>641</v>
      </c>
      <c r="F66" s="96">
        <v>2006</v>
      </c>
      <c r="G66" s="673" t="s">
        <v>642</v>
      </c>
      <c r="H66" s="697"/>
      <c r="I66" s="697"/>
      <c r="J66" s="697"/>
      <c r="K66" s="697"/>
      <c r="L66" s="698"/>
      <c r="M66" s="33">
        <v>34</v>
      </c>
      <c r="N66" s="33">
        <v>0</v>
      </c>
      <c r="O66" s="33">
        <v>34</v>
      </c>
      <c r="P66" s="96" t="s">
        <v>32</v>
      </c>
      <c r="Q66" s="622" t="s">
        <v>643</v>
      </c>
      <c r="R66" s="681"/>
      <c r="S66" s="416" t="str">
        <f t="shared" si="2"/>
        <v>休止</v>
      </c>
      <c r="T66" s="46"/>
      <c r="U66" s="9"/>
      <c r="V66" s="3"/>
    </row>
    <row r="67" spans="2:23" ht="21" customHeight="1" x14ac:dyDescent="0.2">
      <c r="B67" s="42" t="s">
        <v>159</v>
      </c>
      <c r="C67" s="47" t="s">
        <v>28</v>
      </c>
      <c r="D67" s="47" t="s">
        <v>284</v>
      </c>
      <c r="E67" s="47" t="s">
        <v>66</v>
      </c>
      <c r="F67" s="17">
        <v>1990</v>
      </c>
      <c r="G67" s="569" t="s">
        <v>565</v>
      </c>
      <c r="H67" s="570"/>
      <c r="I67" s="570"/>
      <c r="J67" s="570"/>
      <c r="K67" s="570"/>
      <c r="L67" s="571"/>
      <c r="M67" s="22">
        <v>1159</v>
      </c>
      <c r="N67" s="22">
        <v>0</v>
      </c>
      <c r="O67" s="22">
        <f>SUM(M67:N67)</f>
        <v>1159</v>
      </c>
      <c r="P67" s="17" t="s">
        <v>509</v>
      </c>
      <c r="Q67" s="624" t="s">
        <v>547</v>
      </c>
      <c r="R67" s="701"/>
      <c r="S67" s="423" t="str">
        <f t="shared" si="2"/>
        <v>廃止</v>
      </c>
      <c r="T67" s="46"/>
      <c r="U67" s="3"/>
      <c r="V67" s="2"/>
      <c r="W67" s="2"/>
    </row>
    <row r="68" spans="2:23" ht="21" customHeight="1" x14ac:dyDescent="0.2">
      <c r="B68" s="137" t="s">
        <v>159</v>
      </c>
      <c r="C68" s="97" t="s">
        <v>500</v>
      </c>
      <c r="D68" s="98" t="s">
        <v>396</v>
      </c>
      <c r="E68" s="97" t="s">
        <v>397</v>
      </c>
      <c r="F68" s="96">
        <v>1995</v>
      </c>
      <c r="G68" s="673" t="s">
        <v>121</v>
      </c>
      <c r="H68" s="674"/>
      <c r="I68" s="674"/>
      <c r="J68" s="674"/>
      <c r="K68" s="674"/>
      <c r="L68" s="675"/>
      <c r="M68" s="33">
        <v>275</v>
      </c>
      <c r="N68" s="33">
        <v>0</v>
      </c>
      <c r="O68" s="33">
        <f t="shared" ref="O68" si="3">SUM(M68:N68)</f>
        <v>275</v>
      </c>
      <c r="P68" s="96" t="s">
        <v>548</v>
      </c>
      <c r="Q68" s="622" t="s">
        <v>549</v>
      </c>
      <c r="R68" s="681"/>
      <c r="S68" s="416" t="str">
        <f t="shared" si="2"/>
        <v>廃止</v>
      </c>
      <c r="T68" s="46"/>
      <c r="U68" s="3"/>
      <c r="V68" s="2"/>
      <c r="W68" s="2"/>
    </row>
    <row r="69" spans="2:23" ht="21" customHeight="1" x14ac:dyDescent="0.2">
      <c r="B69" s="42" t="s">
        <v>159</v>
      </c>
      <c r="C69" s="118" t="s">
        <v>383</v>
      </c>
      <c r="D69" s="119" t="s">
        <v>398</v>
      </c>
      <c r="E69" s="118" t="s">
        <v>51</v>
      </c>
      <c r="F69" s="96">
        <v>1990</v>
      </c>
      <c r="G69" s="569" t="s">
        <v>566</v>
      </c>
      <c r="H69" s="570"/>
      <c r="I69" s="570"/>
      <c r="J69" s="570"/>
      <c r="K69" s="570"/>
      <c r="L69" s="571"/>
      <c r="M69" s="120">
        <v>42</v>
      </c>
      <c r="N69" s="120">
        <v>111</v>
      </c>
      <c r="O69" s="22">
        <f>SUM(M69:N69)</f>
        <v>153</v>
      </c>
      <c r="P69" s="117" t="s">
        <v>44</v>
      </c>
      <c r="Q69" s="624" t="s">
        <v>549</v>
      </c>
      <c r="R69" s="676"/>
      <c r="S69" s="423" t="str">
        <f t="shared" si="2"/>
        <v>廃止</v>
      </c>
      <c r="T69" s="46"/>
      <c r="U69" s="3"/>
      <c r="V69" s="2"/>
      <c r="W69" s="2"/>
    </row>
    <row r="70" spans="2:23" ht="21" customHeight="1" x14ac:dyDescent="0.2">
      <c r="B70" s="42" t="s">
        <v>159</v>
      </c>
      <c r="C70" s="47" t="s">
        <v>77</v>
      </c>
      <c r="D70" s="47" t="s">
        <v>503</v>
      </c>
      <c r="E70" s="47" t="s">
        <v>266</v>
      </c>
      <c r="F70" s="17">
        <v>2004</v>
      </c>
      <c r="G70" s="665" t="s">
        <v>567</v>
      </c>
      <c r="H70" s="666"/>
      <c r="I70" s="666"/>
      <c r="J70" s="666"/>
      <c r="K70" s="666"/>
      <c r="L70" s="667"/>
      <c r="M70" s="22">
        <v>242</v>
      </c>
      <c r="N70" s="22">
        <v>0</v>
      </c>
      <c r="O70" s="22">
        <f>SUM(M70:N70)</f>
        <v>242</v>
      </c>
      <c r="P70" s="117" t="s">
        <v>32</v>
      </c>
      <c r="Q70" s="624" t="s">
        <v>504</v>
      </c>
      <c r="R70" s="676"/>
      <c r="S70" s="423" t="str">
        <f t="shared" si="2"/>
        <v>廃止</v>
      </c>
      <c r="T70" s="46"/>
      <c r="U70" s="3"/>
      <c r="V70" s="2"/>
      <c r="W70" s="2"/>
    </row>
    <row r="71" spans="2:23" ht="21" customHeight="1" x14ac:dyDescent="0.2">
      <c r="B71" s="661"/>
      <c r="C71" s="661"/>
      <c r="D71" s="661"/>
      <c r="E71" s="661"/>
      <c r="F71" s="661"/>
      <c r="G71" s="71"/>
      <c r="H71" s="77"/>
      <c r="I71" s="77"/>
      <c r="J71" s="77" t="s">
        <v>182</v>
      </c>
      <c r="K71" s="78">
        <f>COUNTIF($B$64:$B$70,"休止")</f>
        <v>3</v>
      </c>
      <c r="L71" s="407" t="s">
        <v>154</v>
      </c>
      <c r="M71" s="79">
        <f>SUMIF($B$64:$B$70,"休止",M64:M70)</f>
        <v>408</v>
      </c>
      <c r="N71" s="79">
        <f>SUMIF($B$64:$B$70,"休止",N64:N70)</f>
        <v>52</v>
      </c>
      <c r="O71" s="79">
        <f>SUMIF($B$64:$B$70,"休止",O64:O70)</f>
        <v>460</v>
      </c>
      <c r="P71" s="138"/>
      <c r="Q71" s="139"/>
      <c r="R71" s="139"/>
      <c r="S71" s="139"/>
      <c r="T71" s="9"/>
      <c r="U71" s="3"/>
      <c r="V71" s="2"/>
      <c r="W71" s="2"/>
    </row>
    <row r="72" spans="2:23" ht="21" customHeight="1" x14ac:dyDescent="0.2">
      <c r="B72" s="661" t="s">
        <v>560</v>
      </c>
      <c r="C72" s="661"/>
      <c r="D72" s="661"/>
      <c r="E72" s="661"/>
      <c r="F72" s="661"/>
      <c r="G72" s="48"/>
      <c r="H72" s="49"/>
      <c r="I72" s="49"/>
      <c r="J72" s="49" t="s">
        <v>179</v>
      </c>
      <c r="K72" s="401">
        <f>COUNTIF($B$64:$B$70,"廃止")</f>
        <v>4</v>
      </c>
      <c r="L72" s="51" t="s">
        <v>154</v>
      </c>
      <c r="M72" s="83">
        <f>SUMIF($B$64:$B$70,"廃止",M64:M70)</f>
        <v>1718</v>
      </c>
      <c r="N72" s="83">
        <f>SUMIF($B$64:$B$70,"廃止",N64:N70)</f>
        <v>111</v>
      </c>
      <c r="O72" s="83">
        <f>SUMIF($B$64:$B$70,"廃止",O64:O70)</f>
        <v>1829</v>
      </c>
      <c r="P72" s="140"/>
      <c r="Q72" s="21"/>
      <c r="R72" s="21"/>
      <c r="S72" s="21"/>
      <c r="T72" s="21"/>
      <c r="U72" s="3"/>
      <c r="V72" s="2"/>
      <c r="W72" s="2"/>
    </row>
    <row r="73" spans="2:23" ht="21" customHeight="1" x14ac:dyDescent="0.2">
      <c r="B73" s="658"/>
      <c r="C73" s="658"/>
      <c r="D73" s="658"/>
      <c r="E73" s="658"/>
      <c r="F73" s="662"/>
      <c r="G73" s="53"/>
      <c r="H73" s="38"/>
      <c r="I73" s="663" t="s">
        <v>161</v>
      </c>
      <c r="J73" s="663"/>
      <c r="K73" s="38">
        <f>SUM(K71:K72)</f>
        <v>7</v>
      </c>
      <c r="L73" s="397" t="s">
        <v>154</v>
      </c>
      <c r="M73" s="33">
        <f>SUM(M71:M72)</f>
        <v>2126</v>
      </c>
      <c r="N73" s="33">
        <f>SUM(N71:N72)</f>
        <v>163</v>
      </c>
      <c r="O73" s="33">
        <f>SUM(O71:O72)</f>
        <v>2289</v>
      </c>
      <c r="P73" s="140"/>
      <c r="Q73" s="21"/>
      <c r="R73" s="21"/>
      <c r="S73" s="21"/>
      <c r="T73" s="21"/>
      <c r="U73" s="3"/>
      <c r="V73" s="2"/>
      <c r="W73" s="2"/>
    </row>
    <row r="74" spans="2:23" ht="38.25" customHeight="1" x14ac:dyDescent="0.2"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9"/>
      <c r="Q74" s="2"/>
      <c r="R74" s="2"/>
      <c r="S74" s="3"/>
      <c r="T74" s="3"/>
      <c r="U74" s="3"/>
      <c r="V74" s="2"/>
      <c r="W74" s="2"/>
    </row>
    <row r="75" spans="2:23" ht="38.25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9"/>
      <c r="Q75" s="2"/>
      <c r="R75" s="2"/>
      <c r="S75" s="3"/>
      <c r="T75" s="3"/>
      <c r="U75" s="3"/>
      <c r="V75" s="2"/>
      <c r="W75" s="2"/>
    </row>
    <row r="76" spans="2:23" ht="38.25" customHeight="1" x14ac:dyDescent="0.2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9"/>
      <c r="Q76" s="2"/>
      <c r="R76" s="2"/>
      <c r="S76" s="3"/>
      <c r="T76" s="3"/>
      <c r="U76" s="3"/>
      <c r="V76" s="2"/>
      <c r="W76" s="2"/>
    </row>
    <row r="77" spans="2:23" ht="38.25" customHeight="1" x14ac:dyDescent="0.2"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9"/>
      <c r="Q77" s="2"/>
      <c r="R77" s="2"/>
      <c r="S77" s="3"/>
      <c r="T77" s="3"/>
      <c r="U77" s="3"/>
      <c r="V77" s="2"/>
      <c r="W77" s="2"/>
    </row>
    <row r="78" spans="2:23" ht="38.25" customHeight="1" x14ac:dyDescent="0.2"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9"/>
      <c r="Q78" s="2"/>
      <c r="R78" s="2"/>
      <c r="S78" s="3"/>
      <c r="T78" s="3"/>
      <c r="U78" s="3"/>
      <c r="V78" s="2"/>
      <c r="W78" s="2"/>
    </row>
    <row r="79" spans="2:23" ht="38.25" customHeight="1" x14ac:dyDescent="0.2"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9"/>
      <c r="Q79" s="2"/>
      <c r="R79" s="2"/>
      <c r="S79" s="3"/>
      <c r="T79" s="3"/>
      <c r="U79" s="3"/>
      <c r="V79" s="2"/>
      <c r="W79" s="2"/>
    </row>
    <row r="84" ht="16" customHeight="1" x14ac:dyDescent="0.2"/>
  </sheetData>
  <mergeCells count="76">
    <mergeCell ref="Q65:R65"/>
    <mergeCell ref="G66:L66"/>
    <mergeCell ref="Q66:R66"/>
    <mergeCell ref="Q64:R64"/>
    <mergeCell ref="G67:L67"/>
    <mergeCell ref="Q67:R67"/>
    <mergeCell ref="M6:N6"/>
    <mergeCell ref="M7:N7"/>
    <mergeCell ref="M22:O22"/>
    <mergeCell ref="P22:P23"/>
    <mergeCell ref="G65:L65"/>
    <mergeCell ref="Q22:Q24"/>
    <mergeCell ref="M8:N8"/>
    <mergeCell ref="M9:N9"/>
    <mergeCell ref="O12:Q12"/>
    <mergeCell ref="O13:P13"/>
    <mergeCell ref="O14:P14"/>
    <mergeCell ref="O15:P15"/>
    <mergeCell ref="B10:E10"/>
    <mergeCell ref="G10:I10"/>
    <mergeCell ref="G12:L12"/>
    <mergeCell ref="B17:F17"/>
    <mergeCell ref="I18:J18"/>
    <mergeCell ref="B16:F16"/>
    <mergeCell ref="G13:L13"/>
    <mergeCell ref="G14:L14"/>
    <mergeCell ref="G15:L15"/>
    <mergeCell ref="F3:F5"/>
    <mergeCell ref="G3:L3"/>
    <mergeCell ref="B3:B5"/>
    <mergeCell ref="C3:C5"/>
    <mergeCell ref="D3:D5"/>
    <mergeCell ref="E3:E5"/>
    <mergeCell ref="T3:T5"/>
    <mergeCell ref="G4:G5"/>
    <mergeCell ref="H4:H5"/>
    <mergeCell ref="I4:I5"/>
    <mergeCell ref="J4:J5"/>
    <mergeCell ref="K4:K5"/>
    <mergeCell ref="L4:L5"/>
    <mergeCell ref="O3:O4"/>
    <mergeCell ref="P3:P4"/>
    <mergeCell ref="Q3:Q4"/>
    <mergeCell ref="R3:R5"/>
    <mergeCell ref="S3:S5"/>
    <mergeCell ref="M3:N5"/>
    <mergeCell ref="Q70:R70"/>
    <mergeCell ref="T22:T24"/>
    <mergeCell ref="G23:G24"/>
    <mergeCell ref="H23:H24"/>
    <mergeCell ref="I23:I24"/>
    <mergeCell ref="J23:J24"/>
    <mergeCell ref="K23:K24"/>
    <mergeCell ref="L23:L24"/>
    <mergeCell ref="R22:R24"/>
    <mergeCell ref="S22:S24"/>
    <mergeCell ref="G63:L63"/>
    <mergeCell ref="G61:I61"/>
    <mergeCell ref="Q68:R68"/>
    <mergeCell ref="Q63:S63"/>
    <mergeCell ref="G69:L69"/>
    <mergeCell ref="Q69:R69"/>
    <mergeCell ref="B71:F71"/>
    <mergeCell ref="B72:F72"/>
    <mergeCell ref="B73:F73"/>
    <mergeCell ref="I73:J73"/>
    <mergeCell ref="C22:C24"/>
    <mergeCell ref="D22:D24"/>
    <mergeCell ref="E22:E24"/>
    <mergeCell ref="G70:L70"/>
    <mergeCell ref="B61:E61"/>
    <mergeCell ref="B22:B24"/>
    <mergeCell ref="F22:F24"/>
    <mergeCell ref="G22:L22"/>
    <mergeCell ref="G64:L64"/>
    <mergeCell ref="G68:L68"/>
  </mergeCells>
  <phoneticPr fontId="4"/>
  <printOptions horizontalCentered="1"/>
  <pageMargins left="0.39370078740157483" right="0.19685039370078741" top="0.39370078740157483" bottom="0.39370078740157483" header="0" footer="0"/>
  <pageSetup paperSize="9" scale="37" orientation="landscape" r:id="rId1"/>
  <headerFooter alignWithMargins="0"/>
  <rowBreaks count="1" manualBreakCount="1">
    <brk id="1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AA21"/>
  <sheetViews>
    <sheetView showGridLines="0" view="pageBreakPreview" zoomScale="60" zoomScaleNormal="75" workbookViewId="0">
      <selection activeCell="D5" sqref="D5"/>
    </sheetView>
  </sheetViews>
  <sheetFormatPr defaultColWidth="9" defaultRowHeight="38.25" customHeight="1" x14ac:dyDescent="0.2"/>
  <cols>
    <col min="1" max="1" width="1.6328125" style="5" customWidth="1"/>
    <col min="2" max="2" width="5.6328125" style="5" customWidth="1"/>
    <col min="3" max="3" width="8.6328125" style="5" customWidth="1"/>
    <col min="4" max="4" width="45.6328125" style="30" customWidth="1"/>
    <col min="5" max="6" width="44.6328125" style="30" customWidth="1"/>
    <col min="7" max="7" width="10.6328125" style="30" customWidth="1"/>
    <col min="8" max="12" width="5.6328125" style="30" customWidth="1"/>
    <col min="13" max="14" width="11.6328125" style="30" customWidth="1"/>
    <col min="15" max="17" width="8.6328125" style="30" customWidth="1"/>
    <col min="18" max="18" width="6.6328125" style="31" customWidth="1"/>
    <col min="19" max="20" width="5.6328125" style="31" customWidth="1"/>
    <col min="21" max="22" width="4.08984375" style="31" customWidth="1"/>
    <col min="23" max="25" width="7.6328125" style="31" customWidth="1"/>
    <col min="26" max="26" width="10.453125" style="5" bestFit="1" customWidth="1"/>
    <col min="27" max="27" width="9.08984375" style="30" customWidth="1"/>
    <col min="28" max="16384" width="9" style="5"/>
  </cols>
  <sheetData>
    <row r="1" spans="2:27" ht="30.75" customHeight="1" x14ac:dyDescent="0.2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3"/>
      <c r="W1" s="2"/>
      <c r="X1" s="3"/>
      <c r="Y1" s="2"/>
      <c r="Z1" s="2"/>
      <c r="AA1" s="2"/>
    </row>
    <row r="2" spans="2:27" s="62" customFormat="1" ht="20.25" customHeight="1" x14ac:dyDescent="0.2">
      <c r="B2" s="6" t="s">
        <v>201</v>
      </c>
      <c r="C2" s="12"/>
      <c r="D2" s="58"/>
      <c r="E2" s="12"/>
      <c r="F2" s="12"/>
      <c r="G2" s="12"/>
      <c r="H2" s="12"/>
      <c r="I2" s="58"/>
      <c r="J2" s="12"/>
      <c r="K2" s="12"/>
      <c r="L2" s="12"/>
      <c r="M2" s="12"/>
      <c r="N2" s="59"/>
      <c r="O2" s="59"/>
      <c r="P2" s="59"/>
      <c r="Q2" s="59"/>
      <c r="R2" s="59"/>
      <c r="S2" s="59"/>
      <c r="T2" s="60"/>
      <c r="U2" s="60"/>
      <c r="V2" s="61"/>
      <c r="W2" s="12"/>
      <c r="X2" s="12"/>
      <c r="Y2" s="12"/>
      <c r="Z2" s="61"/>
      <c r="AA2" s="61"/>
    </row>
    <row r="3" spans="2:27" s="34" customFormat="1" ht="21" customHeight="1" x14ac:dyDescent="0.2">
      <c r="B3" s="35" t="s">
        <v>553</v>
      </c>
      <c r="C3" s="36"/>
      <c r="D3" s="36"/>
      <c r="E3" s="36"/>
      <c r="F3" s="37"/>
      <c r="G3" s="38"/>
      <c r="H3" s="38"/>
      <c r="I3" s="38"/>
      <c r="J3" s="38"/>
      <c r="K3" s="38"/>
      <c r="L3" s="39"/>
      <c r="M3" s="40"/>
      <c r="N3" s="40"/>
      <c r="O3" s="40"/>
      <c r="P3" s="3"/>
      <c r="Q3" s="2"/>
      <c r="R3" s="3"/>
      <c r="S3" s="2"/>
      <c r="T3" s="21"/>
      <c r="U3" s="21"/>
      <c r="V3" s="41"/>
    </row>
    <row r="4" spans="2:27" s="34" customFormat="1" ht="21" customHeight="1" x14ac:dyDescent="0.2">
      <c r="B4" s="42" t="s">
        <v>180</v>
      </c>
      <c r="C4" s="42" t="s">
        <v>6</v>
      </c>
      <c r="D4" s="43" t="s">
        <v>164</v>
      </c>
      <c r="E4" s="43" t="s">
        <v>165</v>
      </c>
      <c r="F4" s="42" t="s">
        <v>574</v>
      </c>
      <c r="G4" s="544" t="s">
        <v>86</v>
      </c>
      <c r="H4" s="544"/>
      <c r="I4" s="544"/>
      <c r="J4" s="544"/>
      <c r="K4" s="544"/>
      <c r="L4" s="544"/>
      <c r="M4" s="44" t="s">
        <v>87</v>
      </c>
      <c r="N4" s="63" t="s">
        <v>167</v>
      </c>
      <c r="O4" s="689" t="s">
        <v>173</v>
      </c>
      <c r="P4" s="689"/>
      <c r="Q4" s="689"/>
      <c r="R4" s="46"/>
      <c r="S4" s="3"/>
      <c r="T4" s="2"/>
      <c r="U4" s="2"/>
    </row>
    <row r="5" spans="2:27" s="2" customFormat="1" ht="30" customHeight="1" x14ac:dyDescent="0.2">
      <c r="B5" s="65" t="s">
        <v>159</v>
      </c>
      <c r="C5" s="47" t="s">
        <v>575</v>
      </c>
      <c r="D5" s="47" t="s">
        <v>576</v>
      </c>
      <c r="E5" s="47" t="s">
        <v>100</v>
      </c>
      <c r="F5" s="66">
        <v>2003</v>
      </c>
      <c r="G5" s="703" t="s">
        <v>577</v>
      </c>
      <c r="H5" s="704"/>
      <c r="I5" s="704"/>
      <c r="J5" s="704"/>
      <c r="K5" s="704"/>
      <c r="L5" s="704"/>
      <c r="M5" s="67">
        <v>30</v>
      </c>
      <c r="N5" s="65" t="s">
        <v>578</v>
      </c>
      <c r="O5" s="705" t="s">
        <v>579</v>
      </c>
      <c r="P5" s="706"/>
      <c r="Q5" s="20" t="str">
        <f>B5</f>
        <v>廃止</v>
      </c>
      <c r="R5" s="68"/>
    </row>
    <row r="6" spans="2:27" s="2" customFormat="1" ht="21" customHeight="1" x14ac:dyDescent="0.2">
      <c r="B6" s="661" t="s">
        <v>560</v>
      </c>
      <c r="C6" s="661"/>
      <c r="D6" s="661"/>
      <c r="E6" s="661"/>
      <c r="F6" s="661"/>
      <c r="G6" s="48"/>
      <c r="H6" s="49"/>
      <c r="I6" s="49"/>
      <c r="J6" s="49" t="s">
        <v>179</v>
      </c>
      <c r="K6" s="50">
        <f>COUNTIF($B$5:$B$5,"廃止")</f>
        <v>1</v>
      </c>
      <c r="L6" s="51" t="s">
        <v>154</v>
      </c>
      <c r="M6" s="32">
        <f>SUMIF($B$5:$B$5,"廃止",M5:M5)</f>
        <v>30</v>
      </c>
      <c r="S6" s="3"/>
      <c r="T6" s="3"/>
      <c r="U6" s="3"/>
      <c r="V6" s="3"/>
    </row>
    <row r="7" spans="2:27" s="2" customFormat="1" ht="21" customHeight="1" x14ac:dyDescent="0.2">
      <c r="B7" s="52"/>
      <c r="C7" s="52"/>
      <c r="D7" s="52"/>
      <c r="E7" s="52"/>
      <c r="F7" s="52"/>
      <c r="G7" s="53"/>
      <c r="H7" s="38"/>
      <c r="I7" s="663" t="s">
        <v>161</v>
      </c>
      <c r="J7" s="663"/>
      <c r="K7" s="38">
        <f>SUM(K6:K6)</f>
        <v>1</v>
      </c>
      <c r="L7" s="54" t="s">
        <v>154</v>
      </c>
      <c r="M7" s="33">
        <f>SUM(M6:M6)</f>
        <v>30</v>
      </c>
      <c r="S7" s="3"/>
      <c r="T7" s="3"/>
      <c r="U7" s="3"/>
      <c r="V7" s="3"/>
    </row>
    <row r="8" spans="2:27" ht="18" customHeight="1" x14ac:dyDescent="0.2">
      <c r="B8" s="6"/>
      <c r="C8" s="7"/>
      <c r="D8" s="8"/>
      <c r="E8" s="9"/>
      <c r="F8" s="9"/>
      <c r="G8" s="9"/>
      <c r="H8" s="9"/>
      <c r="I8" s="10"/>
      <c r="J8" s="9"/>
      <c r="K8" s="9"/>
      <c r="L8" s="9"/>
      <c r="M8" s="9"/>
      <c r="N8" s="11"/>
      <c r="O8" s="11"/>
      <c r="P8" s="11"/>
      <c r="Q8" s="11"/>
      <c r="R8" s="11"/>
      <c r="S8" s="11"/>
      <c r="T8" s="4"/>
      <c r="U8" s="4"/>
      <c r="V8" s="3"/>
      <c r="W8" s="12"/>
      <c r="X8" s="12"/>
      <c r="Y8" s="12"/>
      <c r="Z8" s="2"/>
      <c r="AA8" s="2"/>
    </row>
    <row r="9" spans="2:27" ht="15.75" customHeight="1" x14ac:dyDescent="0.2">
      <c r="B9" s="702"/>
      <c r="C9" s="702"/>
      <c r="D9" s="702"/>
      <c r="E9" s="702"/>
      <c r="F9" s="702"/>
      <c r="G9" s="21"/>
      <c r="H9" s="25"/>
      <c r="I9" s="25"/>
      <c r="J9" s="25"/>
      <c r="K9" s="25"/>
      <c r="L9" s="26"/>
      <c r="M9" s="27"/>
      <c r="N9" s="28"/>
      <c r="O9" s="28"/>
      <c r="P9" s="21"/>
      <c r="Q9" s="21"/>
      <c r="R9" s="21"/>
      <c r="S9" s="21"/>
      <c r="T9" s="21"/>
      <c r="U9" s="21"/>
      <c r="V9" s="21"/>
      <c r="W9" s="21"/>
      <c r="X9" s="21"/>
      <c r="Y9" s="7"/>
      <c r="Z9" s="2"/>
      <c r="AA9" s="2"/>
    </row>
    <row r="10" spans="2:27" ht="38.25" customHeight="1" x14ac:dyDescent="0.2"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9"/>
      <c r="S10" s="29"/>
      <c r="T10" s="29"/>
      <c r="U10" s="29"/>
      <c r="V10" s="29"/>
      <c r="W10" s="29"/>
      <c r="X10" s="29"/>
      <c r="Y10" s="29"/>
      <c r="Z10" s="2"/>
      <c r="AA10" s="3"/>
    </row>
    <row r="11" spans="2:27" ht="38.25" customHeight="1" x14ac:dyDescent="0.2"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9"/>
      <c r="S11" s="29"/>
      <c r="T11" s="29"/>
      <c r="U11" s="29"/>
      <c r="V11" s="29"/>
      <c r="W11" s="29"/>
      <c r="X11" s="29"/>
      <c r="Y11" s="29"/>
      <c r="Z11" s="2"/>
      <c r="AA11" s="3"/>
    </row>
    <row r="12" spans="2:27" ht="38.25" customHeight="1" x14ac:dyDescent="0.2"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9"/>
      <c r="S12" s="29"/>
      <c r="T12" s="29"/>
      <c r="U12" s="29"/>
      <c r="V12" s="29"/>
      <c r="W12" s="29"/>
      <c r="X12" s="29"/>
      <c r="Y12" s="29"/>
      <c r="Z12" s="2"/>
      <c r="AA12" s="3"/>
    </row>
    <row r="13" spans="2:27" ht="38.25" customHeight="1" x14ac:dyDescent="0.2"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9"/>
      <c r="S13" s="29"/>
      <c r="T13" s="29"/>
      <c r="U13" s="29"/>
      <c r="V13" s="29"/>
      <c r="W13" s="29"/>
      <c r="X13" s="29"/>
      <c r="Y13" s="29"/>
      <c r="Z13" s="2"/>
      <c r="AA13" s="3"/>
    </row>
    <row r="14" spans="2:27" ht="38.25" customHeight="1" x14ac:dyDescent="0.2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9"/>
      <c r="S14" s="29"/>
      <c r="T14" s="29"/>
      <c r="U14" s="29"/>
      <c r="V14" s="29"/>
      <c r="W14" s="29"/>
      <c r="X14" s="29"/>
      <c r="Y14" s="29"/>
      <c r="Z14" s="2"/>
      <c r="AA14" s="3"/>
    </row>
    <row r="15" spans="2:27" ht="38.25" customHeight="1" x14ac:dyDescent="0.2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9"/>
      <c r="S15" s="29"/>
      <c r="T15" s="29"/>
      <c r="U15" s="29"/>
      <c r="V15" s="29"/>
      <c r="W15" s="29"/>
      <c r="X15" s="29"/>
      <c r="Y15" s="29"/>
      <c r="Z15" s="2"/>
      <c r="AA15" s="3"/>
    </row>
    <row r="16" spans="2:27" ht="38.25" customHeight="1" x14ac:dyDescent="0.2"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9"/>
      <c r="S16" s="29"/>
      <c r="T16" s="29"/>
      <c r="U16" s="29"/>
      <c r="V16" s="29"/>
      <c r="W16" s="29"/>
      <c r="X16" s="29"/>
      <c r="Y16" s="29"/>
      <c r="Z16" s="2"/>
      <c r="AA16" s="3"/>
    </row>
    <row r="17" spans="2:27" ht="38.25" customHeight="1" x14ac:dyDescent="0.2"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9"/>
      <c r="S17" s="29"/>
      <c r="T17" s="29"/>
      <c r="U17" s="29"/>
      <c r="V17" s="29"/>
      <c r="W17" s="29"/>
      <c r="X17" s="29"/>
      <c r="Y17" s="29"/>
      <c r="Z17" s="2"/>
      <c r="AA17" s="3"/>
    </row>
    <row r="18" spans="2:27" ht="38.25" customHeight="1" x14ac:dyDescent="0.2"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9"/>
      <c r="S18" s="29"/>
      <c r="T18" s="29"/>
      <c r="U18" s="29"/>
      <c r="V18" s="29"/>
      <c r="W18" s="29"/>
      <c r="X18" s="29"/>
      <c r="Y18" s="29"/>
      <c r="Z18" s="2"/>
      <c r="AA18" s="3"/>
    </row>
    <row r="19" spans="2:27" ht="38.25" customHeight="1" x14ac:dyDescent="0.2"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"/>
      <c r="S19" s="29"/>
      <c r="T19" s="29"/>
      <c r="U19" s="29"/>
      <c r="V19" s="29"/>
      <c r="W19" s="29"/>
      <c r="X19" s="29"/>
      <c r="Y19" s="29"/>
      <c r="Z19" s="2"/>
      <c r="AA19" s="3"/>
    </row>
    <row r="20" spans="2:27" ht="38.25" customHeight="1" x14ac:dyDescent="0.2"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9"/>
      <c r="S20" s="29"/>
      <c r="T20" s="29"/>
      <c r="U20" s="29"/>
      <c r="V20" s="29"/>
      <c r="W20" s="29"/>
      <c r="X20" s="29"/>
      <c r="Y20" s="29"/>
      <c r="Z20" s="2"/>
      <c r="AA20" s="3"/>
    </row>
    <row r="21" spans="2:27" ht="38.25" customHeight="1" x14ac:dyDescent="0.2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9"/>
      <c r="S21" s="29"/>
      <c r="T21" s="29"/>
      <c r="U21" s="29"/>
      <c r="V21" s="29"/>
      <c r="W21" s="29"/>
      <c r="X21" s="29"/>
      <c r="Y21" s="29"/>
      <c r="Z21" s="2"/>
      <c r="AA21" s="3"/>
    </row>
  </sheetData>
  <mergeCells count="7">
    <mergeCell ref="B6:F6"/>
    <mergeCell ref="B9:F9"/>
    <mergeCell ref="I7:J7"/>
    <mergeCell ref="G4:L4"/>
    <mergeCell ref="O4:Q4"/>
    <mergeCell ref="G5:L5"/>
    <mergeCell ref="O5:P5"/>
  </mergeCells>
  <phoneticPr fontId="4"/>
  <pageMargins left="0.75" right="0.75" top="1" bottom="1" header="0.51200000000000001" footer="0.51200000000000001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Z48"/>
  <sheetViews>
    <sheetView showGridLines="0" view="pageBreakPreview" zoomScale="60" zoomScaleNormal="80" workbookViewId="0">
      <selection activeCell="U2" sqref="U2:U4"/>
    </sheetView>
  </sheetViews>
  <sheetFormatPr defaultColWidth="9" defaultRowHeight="38.25" customHeight="1" x14ac:dyDescent="0.2"/>
  <cols>
    <col min="1" max="1" width="1.6328125" style="5" customWidth="1"/>
    <col min="2" max="3" width="5.6328125" style="5" customWidth="1"/>
    <col min="4" max="4" width="13.6328125" style="30" customWidth="1"/>
    <col min="5" max="5" width="43.54296875" style="30" customWidth="1"/>
    <col min="6" max="6" width="44.6328125" style="30" customWidth="1"/>
    <col min="7" max="7" width="10.6328125" style="30" customWidth="1"/>
    <col min="8" max="14" width="4.54296875" style="30" customWidth="1"/>
    <col min="15" max="15" width="12.6328125" style="30" customWidth="1"/>
    <col min="16" max="17" width="14.08984375" style="30" bestFit="1" customWidth="1"/>
    <col min="18" max="18" width="12.6328125" style="30" customWidth="1"/>
    <col min="19" max="19" width="12.6328125" style="31" customWidth="1"/>
    <col min="20" max="21" width="4.08984375" style="31" customWidth="1"/>
    <col min="22" max="24" width="7.6328125" style="31" customWidth="1"/>
    <col min="25" max="25" width="10.453125" style="5" bestFit="1" customWidth="1"/>
    <col min="26" max="26" width="9.08984375" style="30" customWidth="1"/>
    <col min="27" max="16384" width="9" style="5"/>
  </cols>
  <sheetData>
    <row r="1" spans="2:26" ht="30" customHeight="1" x14ac:dyDescent="0.2">
      <c r="B1" s="69" t="s">
        <v>202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9"/>
      <c r="T1" s="276" t="s">
        <v>683</v>
      </c>
      <c r="U1" s="29"/>
      <c r="V1" s="482"/>
      <c r="W1" s="482"/>
      <c r="X1" s="482"/>
      <c r="Y1" s="2"/>
      <c r="Z1" s="3"/>
    </row>
    <row r="2" spans="2:26" ht="23.25" customHeight="1" x14ac:dyDescent="0.2">
      <c r="B2" s="543" t="s">
        <v>82</v>
      </c>
      <c r="C2" s="543" t="s">
        <v>128</v>
      </c>
      <c r="D2" s="589" t="s">
        <v>114</v>
      </c>
      <c r="E2" s="544" t="s">
        <v>0</v>
      </c>
      <c r="F2" s="544" t="s">
        <v>437</v>
      </c>
      <c r="G2" s="589" t="s">
        <v>129</v>
      </c>
      <c r="H2" s="544" t="s">
        <v>130</v>
      </c>
      <c r="I2" s="544"/>
      <c r="J2" s="544"/>
      <c r="K2" s="544"/>
      <c r="L2" s="544"/>
      <c r="M2" s="544"/>
      <c r="N2" s="544"/>
      <c r="O2" s="589" t="s">
        <v>131</v>
      </c>
      <c r="P2" s="544" t="s">
        <v>132</v>
      </c>
      <c r="Q2" s="597" t="s">
        <v>133</v>
      </c>
      <c r="R2" s="735" t="s">
        <v>134</v>
      </c>
      <c r="S2" s="738" t="s">
        <v>135</v>
      </c>
      <c r="T2" s="725" t="s">
        <v>136</v>
      </c>
      <c r="U2" s="669" t="s">
        <v>137</v>
      </c>
      <c r="V2" s="724" t="s">
        <v>123</v>
      </c>
      <c r="W2" s="724" t="s">
        <v>426</v>
      </c>
      <c r="X2" s="724" t="s">
        <v>138</v>
      </c>
      <c r="Y2" s="2"/>
      <c r="Z2" s="3"/>
    </row>
    <row r="3" spans="2:26" s="14" customFormat="1" ht="45.75" customHeight="1" x14ac:dyDescent="0.2">
      <c r="B3" s="669"/>
      <c r="C3" s="669"/>
      <c r="D3" s="737"/>
      <c r="E3" s="664"/>
      <c r="F3" s="664"/>
      <c r="G3" s="589"/>
      <c r="H3" s="559" t="s">
        <v>91</v>
      </c>
      <c r="I3" s="559" t="s">
        <v>92</v>
      </c>
      <c r="J3" s="559" t="s">
        <v>93</v>
      </c>
      <c r="K3" s="543" t="s">
        <v>150</v>
      </c>
      <c r="L3" s="559" t="s">
        <v>94</v>
      </c>
      <c r="M3" s="559" t="s">
        <v>118</v>
      </c>
      <c r="N3" s="559" t="s">
        <v>139</v>
      </c>
      <c r="O3" s="590"/>
      <c r="P3" s="590"/>
      <c r="Q3" s="600"/>
      <c r="R3" s="736"/>
      <c r="S3" s="739"/>
      <c r="T3" s="725"/>
      <c r="U3" s="669"/>
      <c r="V3" s="725"/>
      <c r="W3" s="725"/>
      <c r="X3" s="725"/>
      <c r="Y3" s="483"/>
      <c r="Z3" s="86"/>
    </row>
    <row r="4" spans="2:26" s="14" customFormat="1" ht="17.25" customHeight="1" x14ac:dyDescent="0.2">
      <c r="B4" s="669"/>
      <c r="C4" s="669"/>
      <c r="D4" s="737"/>
      <c r="E4" s="664"/>
      <c r="F4" s="664"/>
      <c r="G4" s="589"/>
      <c r="H4" s="607"/>
      <c r="I4" s="607"/>
      <c r="J4" s="607"/>
      <c r="K4" s="543"/>
      <c r="L4" s="607"/>
      <c r="M4" s="607"/>
      <c r="N4" s="607"/>
      <c r="O4" s="413" t="s">
        <v>700</v>
      </c>
      <c r="P4" s="413" t="s">
        <v>701</v>
      </c>
      <c r="Q4" s="429" t="s">
        <v>701</v>
      </c>
      <c r="R4" s="429" t="s">
        <v>701</v>
      </c>
      <c r="S4" s="740"/>
      <c r="T4" s="726"/>
      <c r="U4" s="669"/>
      <c r="V4" s="726"/>
      <c r="W4" s="726"/>
      <c r="X4" s="726"/>
      <c r="Y4" s="483"/>
      <c r="Z4" s="86"/>
    </row>
    <row r="5" spans="2:26" ht="21" customHeight="1" x14ac:dyDescent="0.2">
      <c r="B5" s="96">
        <v>1</v>
      </c>
      <c r="C5" s="296" t="s">
        <v>438</v>
      </c>
      <c r="D5" s="97" t="s">
        <v>28</v>
      </c>
      <c r="E5" s="97" t="s">
        <v>428</v>
      </c>
      <c r="F5" s="97" t="s">
        <v>267</v>
      </c>
      <c r="G5" s="96">
        <v>1990</v>
      </c>
      <c r="H5" s="439"/>
      <c r="I5" s="439" t="s">
        <v>2</v>
      </c>
      <c r="J5" s="439"/>
      <c r="K5" s="431" t="s">
        <v>2</v>
      </c>
      <c r="L5" s="439"/>
      <c r="M5" s="439" t="s">
        <v>2</v>
      </c>
      <c r="N5" s="439" t="s">
        <v>2</v>
      </c>
      <c r="O5" s="459">
        <v>146000</v>
      </c>
      <c r="P5" s="459">
        <v>3500000</v>
      </c>
      <c r="Q5" s="479">
        <v>109400</v>
      </c>
      <c r="R5" s="479">
        <v>17400</v>
      </c>
      <c r="S5" s="422">
        <v>2022</v>
      </c>
      <c r="T5" s="308" t="s">
        <v>429</v>
      </c>
      <c r="U5" s="308" t="s">
        <v>429</v>
      </c>
      <c r="V5" s="309" t="s">
        <v>439</v>
      </c>
      <c r="W5" s="308" t="s">
        <v>373</v>
      </c>
      <c r="X5" s="309" t="s">
        <v>48</v>
      </c>
      <c r="Y5" s="2"/>
      <c r="Z5" s="3"/>
    </row>
    <row r="6" spans="2:26" ht="21" customHeight="1" x14ac:dyDescent="0.2">
      <c r="B6" s="117">
        <v>2</v>
      </c>
      <c r="C6" s="413" t="s">
        <v>399</v>
      </c>
      <c r="D6" s="118" t="s">
        <v>41</v>
      </c>
      <c r="E6" s="118" t="s">
        <v>440</v>
      </c>
      <c r="F6" s="118" t="s">
        <v>268</v>
      </c>
      <c r="G6" s="117">
        <v>2015</v>
      </c>
      <c r="H6" s="183"/>
      <c r="I6" s="183"/>
      <c r="J6" s="183"/>
      <c r="K6" s="431" t="s">
        <v>2</v>
      </c>
      <c r="L6" s="183"/>
      <c r="M6" s="431"/>
      <c r="N6" s="431" t="s">
        <v>2</v>
      </c>
      <c r="O6" s="460">
        <v>18772</v>
      </c>
      <c r="P6" s="460">
        <v>272197</v>
      </c>
      <c r="Q6" s="479">
        <v>217764</v>
      </c>
      <c r="R6" s="479">
        <v>5407</v>
      </c>
      <c r="S6" s="422">
        <v>2029</v>
      </c>
      <c r="T6" s="308" t="s">
        <v>441</v>
      </c>
      <c r="U6" s="308" t="s">
        <v>429</v>
      </c>
      <c r="V6" s="299" t="s">
        <v>430</v>
      </c>
      <c r="W6" s="436" t="s">
        <v>390</v>
      </c>
      <c r="X6" s="299" t="s">
        <v>32</v>
      </c>
      <c r="Y6" s="2"/>
      <c r="Z6" s="3"/>
    </row>
    <row r="7" spans="2:26" ht="21" customHeight="1" x14ac:dyDescent="0.2">
      <c r="B7" s="17">
        <v>3</v>
      </c>
      <c r="C7" s="411" t="s">
        <v>442</v>
      </c>
      <c r="D7" s="47" t="s">
        <v>46</v>
      </c>
      <c r="E7" s="47" t="s">
        <v>431</v>
      </c>
      <c r="F7" s="47" t="s">
        <v>186</v>
      </c>
      <c r="G7" s="17">
        <v>1998</v>
      </c>
      <c r="H7" s="431"/>
      <c r="I7" s="439" t="s">
        <v>2</v>
      </c>
      <c r="J7" s="431"/>
      <c r="K7" s="431"/>
      <c r="L7" s="431"/>
      <c r="M7" s="431" t="s">
        <v>2</v>
      </c>
      <c r="N7" s="431" t="s">
        <v>2</v>
      </c>
      <c r="O7" s="461">
        <v>22000</v>
      </c>
      <c r="P7" s="461">
        <v>163000</v>
      </c>
      <c r="Q7" s="479">
        <v>61568</v>
      </c>
      <c r="R7" s="479">
        <v>392</v>
      </c>
      <c r="S7" s="17">
        <v>2023</v>
      </c>
      <c r="T7" s="426" t="s">
        <v>441</v>
      </c>
      <c r="U7" s="426" t="s">
        <v>429</v>
      </c>
      <c r="V7" s="65" t="s">
        <v>439</v>
      </c>
      <c r="W7" s="426" t="s">
        <v>390</v>
      </c>
      <c r="X7" s="65" t="s">
        <v>48</v>
      </c>
      <c r="Y7" s="2"/>
      <c r="Z7" s="3"/>
    </row>
    <row r="8" spans="2:26" ht="21" customHeight="1" x14ac:dyDescent="0.2">
      <c r="B8" s="100">
        <v>4</v>
      </c>
      <c r="C8" s="300" t="s">
        <v>427</v>
      </c>
      <c r="D8" s="101" t="s">
        <v>49</v>
      </c>
      <c r="E8" s="101" t="s">
        <v>432</v>
      </c>
      <c r="F8" s="101" t="s">
        <v>269</v>
      </c>
      <c r="G8" s="100">
        <v>2002</v>
      </c>
      <c r="H8" s="172"/>
      <c r="I8" s="172"/>
      <c r="J8" s="172"/>
      <c r="K8" s="172"/>
      <c r="L8" s="172"/>
      <c r="M8" s="172"/>
      <c r="N8" s="172" t="s">
        <v>2</v>
      </c>
      <c r="O8" s="462">
        <v>23000</v>
      </c>
      <c r="P8" s="462">
        <v>194000</v>
      </c>
      <c r="Q8" s="480">
        <v>100237</v>
      </c>
      <c r="R8" s="480">
        <v>4210</v>
      </c>
      <c r="S8" s="212">
        <v>2032</v>
      </c>
      <c r="T8" s="315" t="s">
        <v>429</v>
      </c>
      <c r="U8" s="315" t="s">
        <v>429</v>
      </c>
      <c r="V8" s="305" t="s">
        <v>430</v>
      </c>
      <c r="W8" s="315" t="s">
        <v>373</v>
      </c>
      <c r="X8" s="315" t="s">
        <v>32</v>
      </c>
      <c r="Y8" s="2"/>
      <c r="Z8" s="3"/>
    </row>
    <row r="9" spans="2:26" ht="21" customHeight="1" x14ac:dyDescent="0.2">
      <c r="B9" s="92">
        <v>5</v>
      </c>
      <c r="C9" s="290" t="s">
        <v>427</v>
      </c>
      <c r="D9" s="93" t="s">
        <v>400</v>
      </c>
      <c r="E9" s="93" t="s">
        <v>433</v>
      </c>
      <c r="F9" s="93" t="s">
        <v>270</v>
      </c>
      <c r="G9" s="92">
        <v>1996</v>
      </c>
      <c r="H9" s="163"/>
      <c r="I9" s="163" t="s">
        <v>2</v>
      </c>
      <c r="J9" s="163"/>
      <c r="K9" s="163"/>
      <c r="L9" s="163"/>
      <c r="M9" s="163" t="s">
        <v>2</v>
      </c>
      <c r="N9" s="163" t="s">
        <v>2</v>
      </c>
      <c r="O9" s="463">
        <v>10700</v>
      </c>
      <c r="P9" s="463">
        <v>80000</v>
      </c>
      <c r="Q9" s="481">
        <v>18096</v>
      </c>
      <c r="R9" s="481">
        <v>1692</v>
      </c>
      <c r="S9" s="414">
        <v>2011</v>
      </c>
      <c r="T9" s="294" t="s">
        <v>429</v>
      </c>
      <c r="U9" s="294" t="s">
        <v>429</v>
      </c>
      <c r="V9" s="295" t="s">
        <v>430</v>
      </c>
      <c r="W9" s="294" t="s">
        <v>373</v>
      </c>
      <c r="X9" s="295" t="s">
        <v>48</v>
      </c>
      <c r="Y9" s="2"/>
      <c r="Z9" s="3"/>
    </row>
    <row r="10" spans="2:26" ht="21" customHeight="1" x14ac:dyDescent="0.2">
      <c r="B10" s="96">
        <v>6</v>
      </c>
      <c r="C10" s="296" t="s">
        <v>427</v>
      </c>
      <c r="D10" s="97" t="s">
        <v>374</v>
      </c>
      <c r="E10" s="97" t="s">
        <v>271</v>
      </c>
      <c r="F10" s="97" t="s">
        <v>272</v>
      </c>
      <c r="G10" s="96">
        <v>1991</v>
      </c>
      <c r="H10" s="439"/>
      <c r="I10" s="439"/>
      <c r="J10" s="439"/>
      <c r="K10" s="439"/>
      <c r="L10" s="439"/>
      <c r="M10" s="439" t="s">
        <v>2</v>
      </c>
      <c r="N10" s="439"/>
      <c r="O10" s="459">
        <v>10100</v>
      </c>
      <c r="P10" s="459">
        <v>54000</v>
      </c>
      <c r="Q10" s="465">
        <v>35710</v>
      </c>
      <c r="R10" s="465">
        <v>338</v>
      </c>
      <c r="S10" s="415">
        <v>2021</v>
      </c>
      <c r="T10" s="308" t="s">
        <v>441</v>
      </c>
      <c r="U10" s="308" t="s">
        <v>429</v>
      </c>
      <c r="V10" s="309" t="s">
        <v>430</v>
      </c>
      <c r="W10" s="308" t="s">
        <v>373</v>
      </c>
      <c r="X10" s="308" t="s">
        <v>32</v>
      </c>
      <c r="Y10" s="2"/>
      <c r="Z10" s="3"/>
    </row>
    <row r="11" spans="2:26" ht="21" customHeight="1" x14ac:dyDescent="0.2">
      <c r="B11" s="92">
        <v>7</v>
      </c>
      <c r="C11" s="290" t="s">
        <v>401</v>
      </c>
      <c r="D11" s="93" t="s">
        <v>52</v>
      </c>
      <c r="E11" s="93" t="s">
        <v>443</v>
      </c>
      <c r="F11" s="93" t="s">
        <v>187</v>
      </c>
      <c r="G11" s="92">
        <v>1989</v>
      </c>
      <c r="H11" s="163"/>
      <c r="I11" s="163"/>
      <c r="J11" s="163"/>
      <c r="K11" s="163" t="s">
        <v>2</v>
      </c>
      <c r="L11" s="163"/>
      <c r="M11" s="163" t="s">
        <v>2</v>
      </c>
      <c r="N11" s="163" t="s">
        <v>2</v>
      </c>
      <c r="O11" s="463">
        <v>85000</v>
      </c>
      <c r="P11" s="463">
        <v>628000</v>
      </c>
      <c r="Q11" s="464">
        <v>255986</v>
      </c>
      <c r="R11" s="464">
        <v>4793</v>
      </c>
      <c r="S11" s="417">
        <v>2027</v>
      </c>
      <c r="T11" s="294" t="s">
        <v>429</v>
      </c>
      <c r="U11" s="294" t="s">
        <v>444</v>
      </c>
      <c r="V11" s="295" t="s">
        <v>445</v>
      </c>
      <c r="W11" s="315" t="s">
        <v>373</v>
      </c>
      <c r="X11" s="295" t="s">
        <v>32</v>
      </c>
      <c r="Y11" s="2"/>
      <c r="Z11" s="3"/>
    </row>
    <row r="12" spans="2:26" ht="21" customHeight="1" x14ac:dyDescent="0.2">
      <c r="B12" s="92">
        <v>8</v>
      </c>
      <c r="C12" s="290" t="s">
        <v>401</v>
      </c>
      <c r="D12" s="93" t="s">
        <v>446</v>
      </c>
      <c r="E12" s="93" t="s">
        <v>434</v>
      </c>
      <c r="F12" s="93" t="s">
        <v>188</v>
      </c>
      <c r="G12" s="92">
        <v>1978</v>
      </c>
      <c r="H12" s="163"/>
      <c r="I12" s="163"/>
      <c r="J12" s="163"/>
      <c r="K12" s="163" t="s">
        <v>2</v>
      </c>
      <c r="L12" s="163"/>
      <c r="M12" s="163" t="s">
        <v>2</v>
      </c>
      <c r="N12" s="163" t="s">
        <v>2</v>
      </c>
      <c r="O12" s="463">
        <v>165000</v>
      </c>
      <c r="P12" s="463">
        <v>1495000</v>
      </c>
      <c r="Q12" s="481">
        <v>0</v>
      </c>
      <c r="R12" s="481">
        <v>9729</v>
      </c>
      <c r="S12" s="414">
        <v>2027</v>
      </c>
      <c r="T12" s="294" t="s">
        <v>402</v>
      </c>
      <c r="U12" s="294" t="s">
        <v>444</v>
      </c>
      <c r="V12" s="295" t="s">
        <v>445</v>
      </c>
      <c r="W12" s="294" t="s">
        <v>373</v>
      </c>
      <c r="X12" s="295" t="s">
        <v>32</v>
      </c>
      <c r="Y12" s="2"/>
      <c r="Z12" s="3"/>
    </row>
    <row r="13" spans="2:26" ht="21" customHeight="1" x14ac:dyDescent="0.2">
      <c r="B13" s="92">
        <v>9</v>
      </c>
      <c r="C13" s="290" t="s">
        <v>447</v>
      </c>
      <c r="D13" s="93" t="s">
        <v>52</v>
      </c>
      <c r="E13" s="93" t="s">
        <v>392</v>
      </c>
      <c r="F13" s="93" t="s">
        <v>189</v>
      </c>
      <c r="G13" s="92">
        <v>1981</v>
      </c>
      <c r="H13" s="163"/>
      <c r="I13" s="163"/>
      <c r="J13" s="163"/>
      <c r="K13" s="163" t="s">
        <v>2</v>
      </c>
      <c r="L13" s="163"/>
      <c r="M13" s="163"/>
      <c r="N13" s="163"/>
      <c r="O13" s="463">
        <v>41000</v>
      </c>
      <c r="P13" s="463">
        <v>155800</v>
      </c>
      <c r="Q13" s="481">
        <v>0</v>
      </c>
      <c r="R13" s="481">
        <v>0</v>
      </c>
      <c r="S13" s="414">
        <v>2021</v>
      </c>
      <c r="T13" s="294" t="s">
        <v>429</v>
      </c>
      <c r="U13" s="294" t="s">
        <v>429</v>
      </c>
      <c r="V13" s="295" t="s">
        <v>430</v>
      </c>
      <c r="W13" s="294" t="s">
        <v>373</v>
      </c>
      <c r="X13" s="294" t="s">
        <v>44</v>
      </c>
      <c r="Y13" s="2"/>
      <c r="Z13" s="3"/>
    </row>
    <row r="14" spans="2:26" ht="21" customHeight="1" x14ac:dyDescent="0.2">
      <c r="B14" s="92">
        <v>10</v>
      </c>
      <c r="C14" s="290" t="s">
        <v>438</v>
      </c>
      <c r="D14" s="93" t="s">
        <v>52</v>
      </c>
      <c r="E14" s="93" t="s">
        <v>391</v>
      </c>
      <c r="F14" s="93" t="s">
        <v>273</v>
      </c>
      <c r="G14" s="92">
        <v>1994</v>
      </c>
      <c r="H14" s="163"/>
      <c r="I14" s="163"/>
      <c r="J14" s="163"/>
      <c r="K14" s="163" t="s">
        <v>2</v>
      </c>
      <c r="L14" s="163"/>
      <c r="M14" s="163" t="s">
        <v>2</v>
      </c>
      <c r="N14" s="163"/>
      <c r="O14" s="463">
        <v>3000</v>
      </c>
      <c r="P14" s="463">
        <v>10700</v>
      </c>
      <c r="Q14" s="481">
        <v>5166</v>
      </c>
      <c r="R14" s="481">
        <v>72.5</v>
      </c>
      <c r="S14" s="414">
        <v>2030</v>
      </c>
      <c r="T14" s="294" t="s">
        <v>429</v>
      </c>
      <c r="U14" s="294" t="s">
        <v>444</v>
      </c>
      <c r="V14" s="295" t="s">
        <v>448</v>
      </c>
      <c r="W14" s="294" t="s">
        <v>373</v>
      </c>
      <c r="X14" s="294" t="s">
        <v>32</v>
      </c>
      <c r="Y14" s="2"/>
      <c r="Z14" s="3"/>
    </row>
    <row r="15" spans="2:26" ht="21" customHeight="1" x14ac:dyDescent="0.2">
      <c r="B15" s="92">
        <v>11</v>
      </c>
      <c r="C15" s="290" t="s">
        <v>449</v>
      </c>
      <c r="D15" s="93" t="s">
        <v>52</v>
      </c>
      <c r="E15" s="93" t="s">
        <v>450</v>
      </c>
      <c r="F15" s="162" t="s">
        <v>274</v>
      </c>
      <c r="G15" s="92">
        <v>1994</v>
      </c>
      <c r="H15" s="163"/>
      <c r="I15" s="163"/>
      <c r="J15" s="163"/>
      <c r="K15" s="163"/>
      <c r="L15" s="163"/>
      <c r="M15" s="163"/>
      <c r="N15" s="163" t="s">
        <v>2</v>
      </c>
      <c r="O15" s="463">
        <v>7200</v>
      </c>
      <c r="P15" s="463">
        <v>60000</v>
      </c>
      <c r="Q15" s="481">
        <v>41187</v>
      </c>
      <c r="R15" s="481">
        <v>698</v>
      </c>
      <c r="S15" s="414">
        <v>2030</v>
      </c>
      <c r="T15" s="294" t="s">
        <v>429</v>
      </c>
      <c r="U15" s="294" t="s">
        <v>444</v>
      </c>
      <c r="V15" s="295" t="s">
        <v>451</v>
      </c>
      <c r="W15" s="294" t="s">
        <v>373</v>
      </c>
      <c r="X15" s="295" t="s">
        <v>48</v>
      </c>
      <c r="Y15" s="2"/>
      <c r="Z15" s="3"/>
    </row>
    <row r="16" spans="2:26" ht="21" customHeight="1" x14ac:dyDescent="0.2">
      <c r="B16" s="96">
        <v>12</v>
      </c>
      <c r="C16" s="296" t="s">
        <v>452</v>
      </c>
      <c r="D16" s="97" t="s">
        <v>453</v>
      </c>
      <c r="E16" s="97" t="s">
        <v>435</v>
      </c>
      <c r="F16" s="97" t="s">
        <v>275</v>
      </c>
      <c r="G16" s="96">
        <v>2000</v>
      </c>
      <c r="H16" s="439"/>
      <c r="I16" s="439"/>
      <c r="J16" s="439"/>
      <c r="K16" s="439"/>
      <c r="L16" s="439"/>
      <c r="M16" s="439" t="s">
        <v>2</v>
      </c>
      <c r="N16" s="439" t="s">
        <v>2</v>
      </c>
      <c r="O16" s="459">
        <v>8700</v>
      </c>
      <c r="P16" s="459">
        <v>75000</v>
      </c>
      <c r="Q16" s="465">
        <v>29937</v>
      </c>
      <c r="R16" s="465">
        <v>2756</v>
      </c>
      <c r="S16" s="415">
        <v>2035</v>
      </c>
      <c r="T16" s="308" t="s">
        <v>441</v>
      </c>
      <c r="U16" s="308" t="s">
        <v>454</v>
      </c>
      <c r="V16" s="309" t="s">
        <v>451</v>
      </c>
      <c r="W16" s="308" t="s">
        <v>373</v>
      </c>
      <c r="X16" s="308" t="s">
        <v>32</v>
      </c>
      <c r="Y16" s="2"/>
      <c r="Z16" s="3"/>
    </row>
    <row r="17" spans="2:26" ht="21" customHeight="1" x14ac:dyDescent="0.2">
      <c r="B17" s="17">
        <v>13</v>
      </c>
      <c r="C17" s="411" t="s">
        <v>455</v>
      </c>
      <c r="D17" s="47" t="s">
        <v>105</v>
      </c>
      <c r="E17" s="47" t="s">
        <v>456</v>
      </c>
      <c r="F17" s="47" t="s">
        <v>124</v>
      </c>
      <c r="G17" s="17">
        <v>1989</v>
      </c>
      <c r="H17" s="431"/>
      <c r="I17" s="431" t="s">
        <v>2</v>
      </c>
      <c r="J17" s="431"/>
      <c r="K17" s="431"/>
      <c r="L17" s="431"/>
      <c r="M17" s="431"/>
      <c r="N17" s="431" t="s">
        <v>2</v>
      </c>
      <c r="O17" s="461">
        <v>27800</v>
      </c>
      <c r="P17" s="461">
        <v>149700</v>
      </c>
      <c r="Q17" s="479">
        <v>54636</v>
      </c>
      <c r="R17" s="479">
        <v>1438</v>
      </c>
      <c r="S17" s="422">
        <v>2026</v>
      </c>
      <c r="T17" s="426" t="s">
        <v>429</v>
      </c>
      <c r="U17" s="426" t="s">
        <v>457</v>
      </c>
      <c r="V17" s="65" t="s">
        <v>458</v>
      </c>
      <c r="W17" s="65" t="s">
        <v>403</v>
      </c>
      <c r="X17" s="426" t="s">
        <v>32</v>
      </c>
      <c r="Y17" s="2"/>
      <c r="Z17" s="3"/>
    </row>
    <row r="18" spans="2:26" ht="21" customHeight="1" x14ac:dyDescent="0.2">
      <c r="B18" s="17">
        <v>14</v>
      </c>
      <c r="C18" s="411" t="s">
        <v>449</v>
      </c>
      <c r="D18" s="47" t="s">
        <v>56</v>
      </c>
      <c r="E18" s="47" t="s">
        <v>459</v>
      </c>
      <c r="F18" s="47" t="s">
        <v>125</v>
      </c>
      <c r="G18" s="17">
        <v>1993</v>
      </c>
      <c r="H18" s="431"/>
      <c r="I18" s="431"/>
      <c r="J18" s="431"/>
      <c r="K18" s="431"/>
      <c r="L18" s="431"/>
      <c r="M18" s="431" t="s">
        <v>2</v>
      </c>
      <c r="N18" s="431" t="s">
        <v>2</v>
      </c>
      <c r="O18" s="461">
        <v>18000</v>
      </c>
      <c r="P18" s="461">
        <v>154000</v>
      </c>
      <c r="Q18" s="479">
        <v>20213</v>
      </c>
      <c r="R18" s="479">
        <v>1849</v>
      </c>
      <c r="S18" s="422">
        <v>2023</v>
      </c>
      <c r="T18" s="426" t="s">
        <v>444</v>
      </c>
      <c r="U18" s="426" t="s">
        <v>457</v>
      </c>
      <c r="V18" s="65" t="s">
        <v>458</v>
      </c>
      <c r="W18" s="426" t="s">
        <v>373</v>
      </c>
      <c r="X18" s="426" t="s">
        <v>32</v>
      </c>
      <c r="Y18" s="2"/>
      <c r="Z18" s="3"/>
    </row>
    <row r="19" spans="2:26" ht="21" customHeight="1" x14ac:dyDescent="0.2">
      <c r="B19" s="17">
        <v>15</v>
      </c>
      <c r="C19" s="411" t="s">
        <v>401</v>
      </c>
      <c r="D19" s="47" t="s">
        <v>376</v>
      </c>
      <c r="E19" s="47" t="s">
        <v>276</v>
      </c>
      <c r="F19" s="444" t="s">
        <v>404</v>
      </c>
      <c r="G19" s="17">
        <v>2005</v>
      </c>
      <c r="H19" s="431"/>
      <c r="I19" s="431"/>
      <c r="J19" s="431"/>
      <c r="K19" s="431"/>
      <c r="L19" s="431"/>
      <c r="M19" s="431" t="s">
        <v>2</v>
      </c>
      <c r="N19" s="431"/>
      <c r="O19" s="461">
        <v>1340</v>
      </c>
      <c r="P19" s="461">
        <v>7100</v>
      </c>
      <c r="Q19" s="479">
        <v>4881</v>
      </c>
      <c r="R19" s="479">
        <v>117</v>
      </c>
      <c r="S19" s="422">
        <v>2050</v>
      </c>
      <c r="T19" s="426" t="s">
        <v>457</v>
      </c>
      <c r="U19" s="426" t="s">
        <v>444</v>
      </c>
      <c r="V19" s="65" t="s">
        <v>458</v>
      </c>
      <c r="W19" s="426" t="s">
        <v>373</v>
      </c>
      <c r="X19" s="426" t="s">
        <v>32</v>
      </c>
      <c r="Y19" s="2"/>
      <c r="Z19" s="3"/>
    </row>
    <row r="20" spans="2:26" ht="21" customHeight="1" x14ac:dyDescent="0.2">
      <c r="B20" s="100">
        <v>16</v>
      </c>
      <c r="C20" s="300" t="s">
        <v>449</v>
      </c>
      <c r="D20" s="101" t="s">
        <v>140</v>
      </c>
      <c r="E20" s="101" t="s">
        <v>460</v>
      </c>
      <c r="F20" s="101" t="s">
        <v>126</v>
      </c>
      <c r="G20" s="100">
        <v>1992</v>
      </c>
      <c r="H20" s="172"/>
      <c r="I20" s="172" t="s">
        <v>2</v>
      </c>
      <c r="J20" s="172"/>
      <c r="K20" s="172"/>
      <c r="L20" s="172"/>
      <c r="M20" s="172" t="s">
        <v>2</v>
      </c>
      <c r="N20" s="172" t="s">
        <v>2</v>
      </c>
      <c r="O20" s="462">
        <v>18000</v>
      </c>
      <c r="P20" s="462">
        <v>150000</v>
      </c>
      <c r="Q20" s="464">
        <v>60345</v>
      </c>
      <c r="R20" s="464">
        <v>1584</v>
      </c>
      <c r="S20" s="417">
        <v>2041</v>
      </c>
      <c r="T20" s="315" t="s">
        <v>429</v>
      </c>
      <c r="U20" s="315" t="s">
        <v>444</v>
      </c>
      <c r="V20" s="305" t="s">
        <v>458</v>
      </c>
      <c r="W20" s="315" t="s">
        <v>373</v>
      </c>
      <c r="X20" s="315" t="s">
        <v>32</v>
      </c>
      <c r="Y20" s="2"/>
      <c r="Z20" s="3"/>
    </row>
    <row r="21" spans="2:26" ht="21" customHeight="1" x14ac:dyDescent="0.2">
      <c r="B21" s="92">
        <v>17</v>
      </c>
      <c r="C21" s="290" t="s">
        <v>461</v>
      </c>
      <c r="D21" s="93" t="s">
        <v>462</v>
      </c>
      <c r="E21" s="93" t="s">
        <v>463</v>
      </c>
      <c r="F21" s="93" t="s">
        <v>277</v>
      </c>
      <c r="G21" s="92">
        <v>1994</v>
      </c>
      <c r="H21" s="163"/>
      <c r="I21" s="163" t="s">
        <v>2</v>
      </c>
      <c r="J21" s="163"/>
      <c r="K21" s="163" t="s">
        <v>2</v>
      </c>
      <c r="L21" s="163"/>
      <c r="M21" s="163"/>
      <c r="N21" s="163" t="s">
        <v>2</v>
      </c>
      <c r="O21" s="463">
        <v>30000</v>
      </c>
      <c r="P21" s="463">
        <v>221000</v>
      </c>
      <c r="Q21" s="481">
        <v>160961</v>
      </c>
      <c r="R21" s="481">
        <v>2750</v>
      </c>
      <c r="S21" s="414">
        <v>2013</v>
      </c>
      <c r="T21" s="294" t="s">
        <v>444</v>
      </c>
      <c r="U21" s="294" t="s">
        <v>444</v>
      </c>
      <c r="V21" s="295" t="s">
        <v>445</v>
      </c>
      <c r="W21" s="294" t="s">
        <v>373</v>
      </c>
      <c r="X21" s="295" t="s">
        <v>32</v>
      </c>
      <c r="Y21" s="2"/>
      <c r="Z21" s="3"/>
    </row>
    <row r="22" spans="2:26" ht="21" customHeight="1" x14ac:dyDescent="0.2">
      <c r="B22" s="96">
        <v>18</v>
      </c>
      <c r="C22" s="296" t="s">
        <v>461</v>
      </c>
      <c r="D22" s="97" t="s">
        <v>462</v>
      </c>
      <c r="E22" s="97" t="s">
        <v>436</v>
      </c>
      <c r="F22" s="167" t="s">
        <v>278</v>
      </c>
      <c r="G22" s="96">
        <v>2000</v>
      </c>
      <c r="H22" s="439"/>
      <c r="I22" s="439" t="s">
        <v>2</v>
      </c>
      <c r="J22" s="439"/>
      <c r="K22" s="439"/>
      <c r="L22" s="439"/>
      <c r="M22" s="439" t="s">
        <v>2</v>
      </c>
      <c r="N22" s="439" t="s">
        <v>2</v>
      </c>
      <c r="O22" s="459">
        <v>6700</v>
      </c>
      <c r="P22" s="459">
        <v>33000</v>
      </c>
      <c r="Q22" s="465">
        <v>23143</v>
      </c>
      <c r="R22" s="465">
        <v>153</v>
      </c>
      <c r="S22" s="415">
        <v>2015</v>
      </c>
      <c r="T22" s="308" t="s">
        <v>402</v>
      </c>
      <c r="U22" s="308" t="s">
        <v>444</v>
      </c>
      <c r="V22" s="309" t="s">
        <v>448</v>
      </c>
      <c r="W22" s="308" t="s">
        <v>373</v>
      </c>
      <c r="X22" s="309" t="s">
        <v>48</v>
      </c>
      <c r="Y22" s="2"/>
      <c r="Z22" s="3"/>
    </row>
    <row r="23" spans="2:26" ht="21" customHeight="1" x14ac:dyDescent="0.2">
      <c r="B23" s="96">
        <v>19</v>
      </c>
      <c r="C23" s="296" t="s">
        <v>464</v>
      </c>
      <c r="D23" s="97" t="s">
        <v>377</v>
      </c>
      <c r="E23" s="97" t="s">
        <v>465</v>
      </c>
      <c r="F23" s="97" t="s">
        <v>279</v>
      </c>
      <c r="G23" s="96">
        <v>1994</v>
      </c>
      <c r="H23" s="439"/>
      <c r="I23" s="439" t="s">
        <v>2</v>
      </c>
      <c r="J23" s="439"/>
      <c r="K23" s="439"/>
      <c r="L23" s="439"/>
      <c r="M23" s="439" t="s">
        <v>2</v>
      </c>
      <c r="N23" s="439" t="s">
        <v>2</v>
      </c>
      <c r="O23" s="459">
        <v>15700</v>
      </c>
      <c r="P23" s="459">
        <v>93000</v>
      </c>
      <c r="Q23" s="465">
        <v>23561</v>
      </c>
      <c r="R23" s="465">
        <v>315</v>
      </c>
      <c r="S23" s="415">
        <v>2020</v>
      </c>
      <c r="T23" s="308" t="s">
        <v>444</v>
      </c>
      <c r="U23" s="308" t="s">
        <v>444</v>
      </c>
      <c r="V23" s="309" t="s">
        <v>448</v>
      </c>
      <c r="W23" s="308" t="s">
        <v>373</v>
      </c>
      <c r="X23" s="308" t="s">
        <v>32</v>
      </c>
      <c r="Y23" s="2"/>
      <c r="Z23" s="3"/>
    </row>
    <row r="24" spans="2:26" ht="21" customHeight="1" x14ac:dyDescent="0.2">
      <c r="B24" s="117">
        <v>20</v>
      </c>
      <c r="C24" s="413" t="s">
        <v>399</v>
      </c>
      <c r="D24" s="118" t="s">
        <v>378</v>
      </c>
      <c r="E24" s="118" t="s">
        <v>466</v>
      </c>
      <c r="F24" s="118" t="s">
        <v>280</v>
      </c>
      <c r="G24" s="117">
        <v>2005</v>
      </c>
      <c r="H24" s="183"/>
      <c r="I24" s="183" t="s">
        <v>2</v>
      </c>
      <c r="J24" s="183"/>
      <c r="K24" s="183" t="s">
        <v>2</v>
      </c>
      <c r="L24" s="183"/>
      <c r="M24" s="183" t="s">
        <v>2</v>
      </c>
      <c r="N24" s="183"/>
      <c r="O24" s="460">
        <v>1150</v>
      </c>
      <c r="P24" s="460">
        <v>7600</v>
      </c>
      <c r="Q24" s="479">
        <v>4032</v>
      </c>
      <c r="R24" s="479">
        <v>88</v>
      </c>
      <c r="S24" s="422">
        <v>2034</v>
      </c>
      <c r="T24" s="436" t="s">
        <v>402</v>
      </c>
      <c r="U24" s="436" t="s">
        <v>402</v>
      </c>
      <c r="V24" s="299" t="s">
        <v>405</v>
      </c>
      <c r="W24" s="426" t="s">
        <v>373</v>
      </c>
      <c r="X24" s="436" t="s">
        <v>44</v>
      </c>
      <c r="Y24" s="2"/>
      <c r="Z24" s="3"/>
    </row>
    <row r="25" spans="2:26" ht="45" customHeight="1" x14ac:dyDescent="0.2">
      <c r="B25" s="110">
        <v>21</v>
      </c>
      <c r="C25" s="412" t="s">
        <v>455</v>
      </c>
      <c r="D25" s="111" t="s">
        <v>319</v>
      </c>
      <c r="E25" s="111" t="s">
        <v>393</v>
      </c>
      <c r="F25" s="111" t="s">
        <v>281</v>
      </c>
      <c r="G25" s="110">
        <v>2006</v>
      </c>
      <c r="H25" s="320"/>
      <c r="I25" s="320"/>
      <c r="J25" s="320"/>
      <c r="K25" s="320" t="s">
        <v>2</v>
      </c>
      <c r="L25" s="320"/>
      <c r="M25" s="320" t="s">
        <v>2</v>
      </c>
      <c r="N25" s="320" t="s">
        <v>2</v>
      </c>
      <c r="O25" s="466">
        <v>12000</v>
      </c>
      <c r="P25" s="466">
        <v>195000</v>
      </c>
      <c r="Q25" s="481">
        <v>68160</v>
      </c>
      <c r="R25" s="481">
        <v>3432</v>
      </c>
      <c r="S25" s="414">
        <v>2023</v>
      </c>
      <c r="T25" s="435" t="s">
        <v>127</v>
      </c>
      <c r="U25" s="435" t="s">
        <v>127</v>
      </c>
      <c r="V25" s="322" t="s">
        <v>406</v>
      </c>
      <c r="W25" s="435" t="s">
        <v>693</v>
      </c>
      <c r="X25" s="435" t="s">
        <v>32</v>
      </c>
      <c r="Y25" s="2"/>
      <c r="Z25" s="3"/>
    </row>
    <row r="26" spans="2:26" ht="45" customHeight="1" x14ac:dyDescent="0.2">
      <c r="B26" s="96">
        <v>22</v>
      </c>
      <c r="C26" s="296" t="s">
        <v>427</v>
      </c>
      <c r="D26" s="97" t="s">
        <v>319</v>
      </c>
      <c r="E26" s="97" t="s">
        <v>394</v>
      </c>
      <c r="F26" s="97" t="s">
        <v>113</v>
      </c>
      <c r="G26" s="96">
        <v>1995</v>
      </c>
      <c r="H26" s="439"/>
      <c r="I26" s="439" t="s">
        <v>2</v>
      </c>
      <c r="J26" s="439"/>
      <c r="K26" s="439" t="s">
        <v>2</v>
      </c>
      <c r="L26" s="439"/>
      <c r="M26" s="439" t="s">
        <v>2</v>
      </c>
      <c r="N26" s="439" t="s">
        <v>2</v>
      </c>
      <c r="O26" s="459">
        <v>32000</v>
      </c>
      <c r="P26" s="459">
        <v>150000</v>
      </c>
      <c r="Q26" s="465">
        <v>33464</v>
      </c>
      <c r="R26" s="465">
        <v>5041</v>
      </c>
      <c r="S26" s="415">
        <v>2020</v>
      </c>
      <c r="T26" s="308" t="s">
        <v>429</v>
      </c>
      <c r="U26" s="308" t="s">
        <v>467</v>
      </c>
      <c r="V26" s="309" t="s">
        <v>458</v>
      </c>
      <c r="W26" s="308" t="s">
        <v>693</v>
      </c>
      <c r="X26" s="309" t="s">
        <v>32</v>
      </c>
      <c r="Y26" s="2"/>
      <c r="Z26" s="3"/>
    </row>
    <row r="27" spans="2:26" s="75" customFormat="1" ht="21" customHeight="1" x14ac:dyDescent="0.2">
      <c r="B27" s="21"/>
      <c r="C27" s="21"/>
      <c r="D27" s="21"/>
      <c r="E27" s="21"/>
      <c r="F27" s="21"/>
      <c r="G27" s="484"/>
      <c r="H27" s="485"/>
      <c r="I27" s="235"/>
      <c r="J27" s="727" t="s">
        <v>455</v>
      </c>
      <c r="K27" s="728"/>
      <c r="L27" s="10">
        <f>COUNTIF($C$5:$C$26,"山間")</f>
        <v>18</v>
      </c>
      <c r="M27" s="729" t="s">
        <v>154</v>
      </c>
      <c r="N27" s="730"/>
      <c r="O27" s="114">
        <f>SUMIF($C$5:$C$26,"山間",O5:O26)</f>
        <v>410822</v>
      </c>
      <c r="P27" s="114">
        <f>SUMIF($C$5:$C$26,"山間",P5:P26)</f>
        <v>5562197</v>
      </c>
      <c r="Q27" s="114">
        <f>SUMIF($C$5:$C$26,"山間",Q5:Q26)</f>
        <v>1067580</v>
      </c>
      <c r="R27" s="114">
        <f>SUMIF($C$5:$C$26,"山間",R5:R26)</f>
        <v>49615.5</v>
      </c>
      <c r="S27" s="467"/>
      <c r="T27" s="486"/>
      <c r="U27" s="486"/>
      <c r="V27" s="486"/>
      <c r="W27" s="486"/>
      <c r="X27" s="486"/>
      <c r="Y27" s="34"/>
      <c r="Z27" s="41"/>
    </row>
    <row r="28" spans="2:26" s="75" customFormat="1" ht="21" customHeight="1" x14ac:dyDescent="0.2">
      <c r="B28" s="702"/>
      <c r="C28" s="702"/>
      <c r="D28" s="702"/>
      <c r="E28" s="702"/>
      <c r="F28" s="702"/>
      <c r="G28" s="484"/>
      <c r="H28" s="48"/>
      <c r="I28" s="49"/>
      <c r="J28" s="731" t="s">
        <v>468</v>
      </c>
      <c r="K28" s="732"/>
      <c r="L28" s="401">
        <f>COUNTIF($C$5:$C$26,"平地")</f>
        <v>4</v>
      </c>
      <c r="M28" s="733" t="s">
        <v>154</v>
      </c>
      <c r="N28" s="734"/>
      <c r="O28" s="83">
        <f>SUMIF($C$5:$C$26,"平地",O5:O26)</f>
        <v>292340</v>
      </c>
      <c r="P28" s="83">
        <f>SUMIF($C$5:$C$26,"平地",P5:P26)</f>
        <v>2285900</v>
      </c>
      <c r="Q28" s="83">
        <f>SUMIF($C$5:$C$26,"平地",Q5:Q26)</f>
        <v>260867</v>
      </c>
      <c r="R28" s="83">
        <f>SUMIF($C$5:$C$26,"平地",R5:R26)</f>
        <v>14639</v>
      </c>
      <c r="S28" s="467"/>
      <c r="T28" s="486"/>
      <c r="U28" s="486"/>
      <c r="V28" s="486"/>
      <c r="W28" s="486"/>
      <c r="X28" s="486"/>
      <c r="Y28" s="34"/>
      <c r="Z28" s="41"/>
    </row>
    <row r="29" spans="2:26" s="75" customFormat="1" ht="21" customHeight="1" x14ac:dyDescent="0.2">
      <c r="B29" s="21"/>
      <c r="C29" s="21"/>
      <c r="D29" s="21"/>
      <c r="E29" s="21"/>
      <c r="F29" s="21"/>
      <c r="G29" s="484"/>
      <c r="H29" s="207"/>
      <c r="I29" s="441"/>
      <c r="J29" s="663" t="s">
        <v>469</v>
      </c>
      <c r="K29" s="741"/>
      <c r="L29" s="402">
        <f>COUNTIF($C$5:$C$26,"海面")</f>
        <v>0</v>
      </c>
      <c r="M29" s="541" t="s">
        <v>154</v>
      </c>
      <c r="N29" s="742"/>
      <c r="O29" s="33">
        <f>SUMIF($C$5:$C$26,"海面",O5:O26)</f>
        <v>0</v>
      </c>
      <c r="P29" s="33">
        <f>SUMIF($C$5:$C$26,"海面",P5:P26)</f>
        <v>0</v>
      </c>
      <c r="Q29" s="33">
        <f>SUMIF($C$5:$C$26,"海面",Q5:Q26)</f>
        <v>0</v>
      </c>
      <c r="R29" s="33">
        <f>SUMIF($C$5:$C$26,"海面",R5:R26)</f>
        <v>0</v>
      </c>
      <c r="S29" s="467"/>
      <c r="T29" s="486"/>
      <c r="U29" s="486"/>
      <c r="V29" s="486"/>
      <c r="W29" s="486"/>
      <c r="X29" s="486"/>
      <c r="Y29" s="34"/>
      <c r="Z29" s="41"/>
    </row>
    <row r="30" spans="2:26" s="75" customFormat="1" ht="21" customHeight="1" x14ac:dyDescent="0.2">
      <c r="B30" s="21"/>
      <c r="C30" s="21"/>
      <c r="D30" s="21"/>
      <c r="E30" s="21"/>
      <c r="F30" s="21"/>
      <c r="G30" s="484"/>
      <c r="H30" s="527" t="s">
        <v>169</v>
      </c>
      <c r="I30" s="528"/>
      <c r="J30" s="528"/>
      <c r="K30" s="25" t="s">
        <v>151</v>
      </c>
      <c r="L30" s="25">
        <f>SUM(L27:L29)</f>
        <v>22</v>
      </c>
      <c r="M30" s="538" t="s">
        <v>154</v>
      </c>
      <c r="N30" s="743"/>
      <c r="O30" s="468">
        <f>SUM(O5:O26)</f>
        <v>703162</v>
      </c>
      <c r="P30" s="468">
        <f>SUM(P5:P26)</f>
        <v>7848097</v>
      </c>
      <c r="Q30" s="469">
        <f>SUM(Q5:Q26)</f>
        <v>1328447</v>
      </c>
      <c r="R30" s="470">
        <f>SUM(R5:R26)</f>
        <v>64254.5</v>
      </c>
      <c r="S30" s="471"/>
      <c r="T30" s="486"/>
      <c r="U30" s="486"/>
      <c r="V30" s="486"/>
      <c r="W30" s="486"/>
      <c r="X30" s="486"/>
      <c r="Y30" s="34"/>
      <c r="Z30" s="41"/>
    </row>
    <row r="31" spans="2:26" s="75" customFormat="1" ht="21" customHeight="1" x14ac:dyDescent="0.2">
      <c r="B31" s="57" t="s">
        <v>568</v>
      </c>
      <c r="C31" s="21"/>
      <c r="D31" s="21"/>
      <c r="E31" s="21"/>
      <c r="F31" s="21"/>
      <c r="G31" s="21"/>
      <c r="H31" s="404"/>
      <c r="I31" s="404"/>
      <c r="J31" s="404"/>
      <c r="K31" s="404"/>
      <c r="L31" s="404"/>
      <c r="M31" s="394"/>
      <c r="N31" s="487"/>
      <c r="O31" s="488"/>
      <c r="P31" s="488"/>
      <c r="Q31" s="488"/>
      <c r="R31" s="488"/>
      <c r="S31" s="467"/>
      <c r="T31" s="486"/>
      <c r="U31" s="486"/>
      <c r="V31" s="486"/>
      <c r="W31" s="486"/>
      <c r="X31" s="486"/>
      <c r="Y31" s="34"/>
      <c r="Z31" s="41"/>
    </row>
    <row r="32" spans="2:26" s="30" customFormat="1" ht="16" customHeight="1" x14ac:dyDescent="0.2">
      <c r="B32" s="489"/>
      <c r="C32" s="42" t="s">
        <v>181</v>
      </c>
      <c r="D32" s="192" t="s">
        <v>6</v>
      </c>
      <c r="E32" s="424" t="s">
        <v>171</v>
      </c>
      <c r="F32" s="192" t="s">
        <v>165</v>
      </c>
      <c r="G32" s="398" t="s">
        <v>172</v>
      </c>
      <c r="H32" s="679" t="s">
        <v>5</v>
      </c>
      <c r="I32" s="576"/>
      <c r="J32" s="576"/>
      <c r="K32" s="576"/>
      <c r="L32" s="576"/>
      <c r="M32" s="576"/>
      <c r="N32" s="680"/>
      <c r="O32" s="490" t="s">
        <v>176</v>
      </c>
      <c r="P32" s="443" t="s">
        <v>132</v>
      </c>
      <c r="Q32" s="45" t="s">
        <v>190</v>
      </c>
      <c r="R32" s="744" t="s">
        <v>173</v>
      </c>
      <c r="S32" s="745"/>
      <c r="T32" s="746" t="s">
        <v>167</v>
      </c>
      <c r="U32" s="747"/>
      <c r="V32" s="21"/>
      <c r="W32" s="9"/>
      <c r="X32" s="9"/>
      <c r="Y32" s="3"/>
      <c r="Z32" s="3"/>
    </row>
    <row r="33" spans="2:26" ht="25" customHeight="1" x14ac:dyDescent="0.2">
      <c r="B33" s="491" t="s">
        <v>407</v>
      </c>
      <c r="C33" s="413" t="s">
        <v>470</v>
      </c>
      <c r="D33" s="118" t="s">
        <v>374</v>
      </c>
      <c r="E33" s="118" t="s">
        <v>409</v>
      </c>
      <c r="F33" s="118" t="s">
        <v>410</v>
      </c>
      <c r="G33" s="117">
        <v>1989</v>
      </c>
      <c r="H33" s="710" t="s">
        <v>569</v>
      </c>
      <c r="I33" s="711"/>
      <c r="J33" s="711"/>
      <c r="K33" s="711"/>
      <c r="L33" s="711"/>
      <c r="M33" s="711"/>
      <c r="N33" s="530"/>
      <c r="O33" s="460">
        <v>15400</v>
      </c>
      <c r="P33" s="460">
        <v>109600</v>
      </c>
      <c r="Q33" s="472" t="s">
        <v>471</v>
      </c>
      <c r="R33" s="569"/>
      <c r="S33" s="571"/>
      <c r="T33" s="589" t="s">
        <v>32</v>
      </c>
      <c r="U33" s="589"/>
      <c r="V33" s="492"/>
      <c r="W33" s="373"/>
      <c r="X33" s="373"/>
      <c r="Y33" s="2"/>
      <c r="Z33" s="3"/>
    </row>
    <row r="34" spans="2:26" ht="25" customHeight="1" x14ac:dyDescent="0.2">
      <c r="B34" s="493" t="s">
        <v>407</v>
      </c>
      <c r="C34" s="290" t="s">
        <v>470</v>
      </c>
      <c r="D34" s="93" t="s">
        <v>140</v>
      </c>
      <c r="E34" s="93" t="s">
        <v>411</v>
      </c>
      <c r="F34" s="93" t="s">
        <v>412</v>
      </c>
      <c r="G34" s="92">
        <v>1994</v>
      </c>
      <c r="H34" s="710" t="s">
        <v>570</v>
      </c>
      <c r="I34" s="711"/>
      <c r="J34" s="711"/>
      <c r="K34" s="711"/>
      <c r="L34" s="711"/>
      <c r="M34" s="711"/>
      <c r="N34" s="530"/>
      <c r="O34" s="463">
        <v>3400</v>
      </c>
      <c r="P34" s="463">
        <v>11400</v>
      </c>
      <c r="Q34" s="473" t="s">
        <v>472</v>
      </c>
      <c r="R34" s="708"/>
      <c r="S34" s="709"/>
      <c r="T34" s="748" t="s">
        <v>197</v>
      </c>
      <c r="U34" s="749"/>
      <c r="V34" s="492"/>
      <c r="W34" s="373"/>
      <c r="X34" s="373"/>
      <c r="Y34" s="2"/>
      <c r="Z34" s="3"/>
    </row>
    <row r="35" spans="2:26" ht="25" customHeight="1" x14ac:dyDescent="0.2">
      <c r="B35" s="494" t="s">
        <v>407</v>
      </c>
      <c r="C35" s="289" t="s">
        <v>470</v>
      </c>
      <c r="D35" s="106" t="s">
        <v>462</v>
      </c>
      <c r="E35" s="106" t="s">
        <v>413</v>
      </c>
      <c r="F35" s="246" t="s">
        <v>414</v>
      </c>
      <c r="G35" s="105">
        <v>1988</v>
      </c>
      <c r="H35" s="750" t="s">
        <v>571</v>
      </c>
      <c r="I35" s="751"/>
      <c r="J35" s="751"/>
      <c r="K35" s="751"/>
      <c r="L35" s="751"/>
      <c r="M35" s="751"/>
      <c r="N35" s="752"/>
      <c r="O35" s="474">
        <v>5400</v>
      </c>
      <c r="P35" s="474">
        <v>29800</v>
      </c>
      <c r="Q35" s="475" t="s">
        <v>473</v>
      </c>
      <c r="R35" s="673"/>
      <c r="S35" s="675"/>
      <c r="T35" s="639" t="s">
        <v>474</v>
      </c>
      <c r="U35" s="639"/>
      <c r="V35" s="492"/>
      <c r="W35" s="373"/>
      <c r="X35" s="373"/>
      <c r="Y35" s="2"/>
      <c r="Z35" s="3"/>
    </row>
    <row r="36" spans="2:26" ht="25" customHeight="1" x14ac:dyDescent="0.2">
      <c r="B36" s="318" t="s">
        <v>407</v>
      </c>
      <c r="C36" s="411" t="s">
        <v>470</v>
      </c>
      <c r="D36" s="47" t="s">
        <v>319</v>
      </c>
      <c r="E36" s="47" t="s">
        <v>417</v>
      </c>
      <c r="F36" s="47" t="s">
        <v>418</v>
      </c>
      <c r="G36" s="17">
        <v>1990</v>
      </c>
      <c r="H36" s="710" t="s">
        <v>571</v>
      </c>
      <c r="I36" s="570"/>
      <c r="J36" s="570"/>
      <c r="K36" s="570"/>
      <c r="L36" s="570"/>
      <c r="M36" s="570"/>
      <c r="N36" s="571"/>
      <c r="O36" s="461">
        <v>22500</v>
      </c>
      <c r="P36" s="461">
        <v>217370</v>
      </c>
      <c r="Q36" s="55" t="s">
        <v>475</v>
      </c>
      <c r="R36" s="569"/>
      <c r="S36" s="571"/>
      <c r="T36" s="589" t="s">
        <v>32</v>
      </c>
      <c r="U36" s="589"/>
      <c r="V36" s="492"/>
      <c r="W36" s="373"/>
      <c r="X36" s="373"/>
      <c r="Y36" s="2"/>
      <c r="Z36" s="3"/>
    </row>
    <row r="37" spans="2:26" ht="25" customHeight="1" x14ac:dyDescent="0.2">
      <c r="B37" s="412" t="s">
        <v>153</v>
      </c>
      <c r="C37" s="413" t="s">
        <v>470</v>
      </c>
      <c r="D37" s="118" t="s">
        <v>419</v>
      </c>
      <c r="E37" s="118" t="s">
        <v>420</v>
      </c>
      <c r="F37" s="118" t="s">
        <v>421</v>
      </c>
      <c r="G37" s="117">
        <v>1988</v>
      </c>
      <c r="H37" s="710" t="s">
        <v>572</v>
      </c>
      <c r="I37" s="711"/>
      <c r="J37" s="711"/>
      <c r="K37" s="711"/>
      <c r="L37" s="711"/>
      <c r="M37" s="711"/>
      <c r="N37" s="530"/>
      <c r="O37" s="460">
        <v>8380</v>
      </c>
      <c r="P37" s="460">
        <v>56723</v>
      </c>
      <c r="Q37" s="55" t="s">
        <v>476</v>
      </c>
      <c r="R37" s="574" t="s">
        <v>191</v>
      </c>
      <c r="S37" s="575"/>
      <c r="T37" s="589" t="s">
        <v>1</v>
      </c>
      <c r="U37" s="589"/>
      <c r="V37" s="252"/>
      <c r="W37" s="373"/>
      <c r="X37" s="373"/>
      <c r="Y37" s="2"/>
      <c r="Z37" s="3"/>
    </row>
    <row r="38" spans="2:26" s="30" customFormat="1" ht="25" customHeight="1" x14ac:dyDescent="0.2">
      <c r="B38" s="434" t="s">
        <v>159</v>
      </c>
      <c r="C38" s="411" t="s">
        <v>185</v>
      </c>
      <c r="D38" s="47" t="s">
        <v>41</v>
      </c>
      <c r="E38" s="47" t="s">
        <v>408</v>
      </c>
      <c r="F38" s="47" t="s">
        <v>184</v>
      </c>
      <c r="G38" s="17">
        <v>1987</v>
      </c>
      <c r="H38" s="719" t="s">
        <v>573</v>
      </c>
      <c r="I38" s="720"/>
      <c r="J38" s="720"/>
      <c r="K38" s="720"/>
      <c r="L38" s="720"/>
      <c r="M38" s="720"/>
      <c r="N38" s="721"/>
      <c r="O38" s="461">
        <v>184000</v>
      </c>
      <c r="P38" s="461">
        <v>1946000</v>
      </c>
      <c r="Q38" s="55" t="s">
        <v>477</v>
      </c>
      <c r="R38" s="624" t="s">
        <v>478</v>
      </c>
      <c r="S38" s="707"/>
      <c r="T38" s="589" t="s">
        <v>479</v>
      </c>
      <c r="U38" s="589"/>
      <c r="V38" s="21"/>
      <c r="W38" s="9"/>
      <c r="X38" s="9"/>
      <c r="Y38" s="3"/>
      <c r="Z38" s="3"/>
    </row>
    <row r="39" spans="2:26" ht="25" customHeight="1" x14ac:dyDescent="0.2">
      <c r="B39" s="434" t="s">
        <v>159</v>
      </c>
      <c r="C39" s="411" t="s">
        <v>480</v>
      </c>
      <c r="D39" s="47" t="s">
        <v>481</v>
      </c>
      <c r="E39" s="47" t="s">
        <v>422</v>
      </c>
      <c r="F39" s="47" t="s">
        <v>423</v>
      </c>
      <c r="G39" s="17">
        <v>1989</v>
      </c>
      <c r="H39" s="710" t="s">
        <v>571</v>
      </c>
      <c r="I39" s="711"/>
      <c r="J39" s="711"/>
      <c r="K39" s="711"/>
      <c r="L39" s="711"/>
      <c r="M39" s="711"/>
      <c r="N39" s="530"/>
      <c r="O39" s="461">
        <v>1627</v>
      </c>
      <c r="P39" s="461">
        <v>6400</v>
      </c>
      <c r="Q39" s="55" t="s">
        <v>482</v>
      </c>
      <c r="R39" s="624" t="s">
        <v>194</v>
      </c>
      <c r="S39" s="625"/>
      <c r="T39" s="589" t="s">
        <v>32</v>
      </c>
      <c r="U39" s="589"/>
      <c r="V39" s="252"/>
      <c r="W39" s="373"/>
      <c r="X39" s="373"/>
      <c r="Y39" s="2"/>
      <c r="Z39" s="3"/>
    </row>
    <row r="40" spans="2:26" ht="25" customHeight="1" x14ac:dyDescent="0.2">
      <c r="B40" s="411" t="s">
        <v>159</v>
      </c>
      <c r="C40" s="411" t="s">
        <v>483</v>
      </c>
      <c r="D40" s="47" t="s">
        <v>377</v>
      </c>
      <c r="E40" s="47" t="s">
        <v>424</v>
      </c>
      <c r="F40" s="47" t="s">
        <v>425</v>
      </c>
      <c r="G40" s="17">
        <v>1983</v>
      </c>
      <c r="H40" s="710" t="s">
        <v>571</v>
      </c>
      <c r="I40" s="711"/>
      <c r="J40" s="711"/>
      <c r="K40" s="711"/>
      <c r="L40" s="711"/>
      <c r="M40" s="711"/>
      <c r="N40" s="530"/>
      <c r="O40" s="461">
        <v>13960</v>
      </c>
      <c r="P40" s="461">
        <v>151949</v>
      </c>
      <c r="Q40" s="421" t="s">
        <v>484</v>
      </c>
      <c r="R40" s="712" t="s">
        <v>192</v>
      </c>
      <c r="S40" s="713"/>
      <c r="T40" s="712" t="s">
        <v>1</v>
      </c>
      <c r="U40" s="714"/>
      <c r="V40" s="495"/>
      <c r="W40" s="496"/>
      <c r="X40" s="373"/>
      <c r="Y40" s="2"/>
      <c r="Z40" s="3"/>
    </row>
    <row r="41" spans="2:26" ht="25" customHeight="1" x14ac:dyDescent="0.2">
      <c r="B41" s="426" t="s">
        <v>159</v>
      </c>
      <c r="C41" s="411" t="s">
        <v>401</v>
      </c>
      <c r="D41" s="47" t="s">
        <v>485</v>
      </c>
      <c r="E41" s="47" t="s">
        <v>415</v>
      </c>
      <c r="F41" s="47" t="s">
        <v>416</v>
      </c>
      <c r="G41" s="17">
        <v>1987</v>
      </c>
      <c r="H41" s="753" t="s">
        <v>570</v>
      </c>
      <c r="I41" s="754"/>
      <c r="J41" s="754"/>
      <c r="K41" s="754"/>
      <c r="L41" s="754"/>
      <c r="M41" s="754"/>
      <c r="N41" s="755"/>
      <c r="O41" s="461">
        <v>1270</v>
      </c>
      <c r="P41" s="461">
        <v>3302</v>
      </c>
      <c r="Q41" s="55" t="s">
        <v>486</v>
      </c>
      <c r="R41" s="624" t="s">
        <v>487</v>
      </c>
      <c r="S41" s="707"/>
      <c r="T41" s="589" t="s">
        <v>488</v>
      </c>
      <c r="U41" s="589"/>
      <c r="V41" s="492"/>
      <c r="W41" s="373"/>
      <c r="X41" s="373"/>
      <c r="Y41" s="2"/>
      <c r="Z41" s="3"/>
    </row>
    <row r="42" spans="2:26" ht="21" customHeight="1" x14ac:dyDescent="0.2">
      <c r="B42" s="7"/>
      <c r="C42" s="7"/>
      <c r="D42" s="9"/>
      <c r="E42" s="9"/>
      <c r="F42" s="9"/>
      <c r="G42" s="9"/>
      <c r="H42" s="756" t="s">
        <v>193</v>
      </c>
      <c r="I42" s="757"/>
      <c r="J42" s="757"/>
      <c r="K42" s="757"/>
      <c r="L42" s="405">
        <f>COUNTIF($B$33:$B$41,"埋立終了")</f>
        <v>4</v>
      </c>
      <c r="M42" s="502" t="s">
        <v>154</v>
      </c>
      <c r="N42" s="723"/>
      <c r="O42" s="230">
        <f>SUMIF($B$33:$B$41,"埋立終了",O33:O41)</f>
        <v>46700</v>
      </c>
      <c r="P42" s="230">
        <f>SUMIF($B$33:$B$41,"埋立終了",P33:P41)</f>
        <v>368170</v>
      </c>
      <c r="Q42" s="476"/>
      <c r="R42" s="497"/>
      <c r="S42" s="498"/>
      <c r="T42" s="496"/>
      <c r="U42" s="496"/>
      <c r="V42" s="496"/>
      <c r="W42" s="496"/>
      <c r="X42" s="496"/>
      <c r="Y42" s="2"/>
      <c r="Z42" s="3"/>
    </row>
    <row r="43" spans="2:26" ht="21" customHeight="1" x14ac:dyDescent="0.2">
      <c r="B43" s="7"/>
      <c r="C43" s="7"/>
      <c r="D43" s="9"/>
      <c r="E43" s="9"/>
      <c r="F43" s="9"/>
      <c r="G43" s="9"/>
      <c r="H43" s="442"/>
      <c r="I43" s="451"/>
      <c r="J43" s="722" t="s">
        <v>182</v>
      </c>
      <c r="K43" s="722"/>
      <c r="L43" s="499">
        <f>COUNTIF($B$33:$B$41,"休止")</f>
        <v>1</v>
      </c>
      <c r="M43" s="502" t="s">
        <v>154</v>
      </c>
      <c r="N43" s="723"/>
      <c r="O43" s="22">
        <f>SUMIF($B$33:$B$41,"休止",O33:O41)</f>
        <v>8380</v>
      </c>
      <c r="P43" s="22">
        <f>SUMIF($B$33:$B$41,"休止",P33:P41)</f>
        <v>56723</v>
      </c>
      <c r="Q43" s="477"/>
      <c r="R43" s="478"/>
      <c r="S43" s="496"/>
      <c r="T43" s="496"/>
      <c r="U43" s="496"/>
      <c r="V43" s="496"/>
      <c r="W43" s="496"/>
      <c r="X43" s="496"/>
      <c r="Y43" s="2"/>
      <c r="Z43" s="3"/>
    </row>
    <row r="44" spans="2:26" ht="21" customHeight="1" x14ac:dyDescent="0.2">
      <c r="B44" s="658" t="s">
        <v>561</v>
      </c>
      <c r="C44" s="658"/>
      <c r="D44" s="658"/>
      <c r="E44" s="658"/>
      <c r="F44" s="658"/>
      <c r="G44" s="9"/>
      <c r="H44" s="715"/>
      <c r="I44" s="574"/>
      <c r="J44" s="716" t="s">
        <v>179</v>
      </c>
      <c r="K44" s="717"/>
      <c r="L44" s="405">
        <f>COUNTIF($B$33:$B$41,"廃止")</f>
        <v>4</v>
      </c>
      <c r="M44" s="503" t="s">
        <v>154</v>
      </c>
      <c r="N44" s="718"/>
      <c r="O44" s="22">
        <f>SUMIF($B$33:$B$41,"廃止",O33:O41)</f>
        <v>200857</v>
      </c>
      <c r="P44" s="22">
        <f>SUMIF($B$33:$B$41,"廃止",P33:P41)</f>
        <v>2107651</v>
      </c>
      <c r="Q44" s="478"/>
      <c r="R44" s="478"/>
      <c r="S44" s="496"/>
      <c r="T44" s="496"/>
      <c r="U44" s="496"/>
      <c r="V44" s="496"/>
      <c r="W44" s="496"/>
      <c r="X44" s="496"/>
      <c r="Y44" s="2"/>
      <c r="Z44" s="3"/>
    </row>
    <row r="45" spans="2:26" ht="21" customHeight="1" x14ac:dyDescent="0.2">
      <c r="B45" s="658"/>
      <c r="C45" s="658"/>
      <c r="D45" s="658"/>
      <c r="E45" s="658"/>
      <c r="F45" s="658"/>
      <c r="G45" s="658"/>
      <c r="H45" s="500"/>
      <c r="I45" s="500"/>
      <c r="J45" s="500"/>
      <c r="K45" s="500"/>
      <c r="L45" s="500"/>
      <c r="M45" s="500"/>
      <c r="N45" s="500"/>
      <c r="O45" s="500"/>
      <c r="P45" s="500"/>
      <c r="Q45" s="478"/>
      <c r="R45" s="478"/>
      <c r="S45" s="496"/>
      <c r="T45" s="496"/>
      <c r="U45" s="496"/>
      <c r="V45" s="496"/>
      <c r="W45" s="496"/>
      <c r="X45" s="496"/>
      <c r="Y45" s="2"/>
      <c r="Z45" s="3"/>
    </row>
    <row r="46" spans="2:26" ht="38.25" customHeight="1" x14ac:dyDescent="0.2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9"/>
      <c r="T46" s="29"/>
      <c r="U46" s="29"/>
      <c r="V46" s="29"/>
      <c r="W46" s="29"/>
      <c r="X46" s="29"/>
      <c r="Y46" s="2"/>
      <c r="Z46" s="3"/>
    </row>
    <row r="47" spans="2:26" ht="38.25" customHeight="1" x14ac:dyDescent="0.2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9"/>
      <c r="T47" s="29"/>
      <c r="U47" s="29"/>
      <c r="V47" s="29"/>
      <c r="W47" s="29"/>
      <c r="X47" s="29"/>
      <c r="Y47" s="2"/>
      <c r="Z47" s="3"/>
    </row>
    <row r="48" spans="2:26" ht="38.25" customHeight="1" x14ac:dyDescent="0.2">
      <c r="B48" s="2"/>
      <c r="C48" s="2"/>
      <c r="D48" s="3"/>
      <c r="E48" s="3"/>
      <c r="F48" s="3"/>
      <c r="G48" s="3"/>
      <c r="Q48" s="3"/>
      <c r="R48" s="3"/>
      <c r="S48" s="29"/>
      <c r="T48" s="29"/>
      <c r="U48" s="29"/>
      <c r="V48" s="29"/>
      <c r="W48" s="29"/>
      <c r="X48" s="29"/>
      <c r="Y48" s="2"/>
      <c r="Z48" s="3"/>
    </row>
  </sheetData>
  <mergeCells count="72">
    <mergeCell ref="H41:N41"/>
    <mergeCell ref="R41:S41"/>
    <mergeCell ref="T41:U41"/>
    <mergeCell ref="H42:K42"/>
    <mergeCell ref="M42:N42"/>
    <mergeCell ref="J29:K29"/>
    <mergeCell ref="M29:N29"/>
    <mergeCell ref="H36:N36"/>
    <mergeCell ref="T36:U36"/>
    <mergeCell ref="H37:N37"/>
    <mergeCell ref="T37:U37"/>
    <mergeCell ref="H30:J30"/>
    <mergeCell ref="M30:N30"/>
    <mergeCell ref="H32:N32"/>
    <mergeCell ref="R32:S32"/>
    <mergeCell ref="T32:U32"/>
    <mergeCell ref="H33:N33"/>
    <mergeCell ref="T33:U33"/>
    <mergeCell ref="H34:N34"/>
    <mergeCell ref="T34:U34"/>
    <mergeCell ref="H35:N35"/>
    <mergeCell ref="U2:U4"/>
    <mergeCell ref="V2:V4"/>
    <mergeCell ref="W2:W4"/>
    <mergeCell ref="I3:I4"/>
    <mergeCell ref="J3:J4"/>
    <mergeCell ref="K3:K4"/>
    <mergeCell ref="S2:S4"/>
    <mergeCell ref="E2:E4"/>
    <mergeCell ref="F2:F4"/>
    <mergeCell ref="O2:O3"/>
    <mergeCell ref="P2:P3"/>
    <mergeCell ref="H3:H4"/>
    <mergeCell ref="G2:G4"/>
    <mergeCell ref="X2:X4"/>
    <mergeCell ref="N3:N4"/>
    <mergeCell ref="J27:K27"/>
    <mergeCell ref="M27:N27"/>
    <mergeCell ref="B28:F28"/>
    <mergeCell ref="J28:K28"/>
    <mergeCell ref="M28:N28"/>
    <mergeCell ref="T2:T4"/>
    <mergeCell ref="L3:L4"/>
    <mergeCell ref="M3:M4"/>
    <mergeCell ref="Q2:Q3"/>
    <mergeCell ref="H2:N2"/>
    <mergeCell ref="R2:R3"/>
    <mergeCell ref="B2:B4"/>
    <mergeCell ref="C2:C4"/>
    <mergeCell ref="D2:D4"/>
    <mergeCell ref="T35:U35"/>
    <mergeCell ref="B45:G45"/>
    <mergeCell ref="R39:S39"/>
    <mergeCell ref="T39:U39"/>
    <mergeCell ref="H40:N40"/>
    <mergeCell ref="R40:S40"/>
    <mergeCell ref="T40:U40"/>
    <mergeCell ref="B44:F44"/>
    <mergeCell ref="H44:I44"/>
    <mergeCell ref="J44:K44"/>
    <mergeCell ref="M44:N44"/>
    <mergeCell ref="H38:N38"/>
    <mergeCell ref="T38:U38"/>
    <mergeCell ref="H39:N39"/>
    <mergeCell ref="J43:K43"/>
    <mergeCell ref="M43:N43"/>
    <mergeCell ref="R38:S38"/>
    <mergeCell ref="R33:S33"/>
    <mergeCell ref="R34:S34"/>
    <mergeCell ref="R35:S35"/>
    <mergeCell ref="R36:S36"/>
    <mergeCell ref="R37:S37"/>
  </mergeCells>
  <phoneticPr fontId="4"/>
  <printOptions horizontalCentered="1"/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焼却施設</vt:lpstr>
      <vt:lpstr>資源化・粗大ごみ</vt:lpstr>
      <vt:lpstr>燃料化・保管</vt:lpstr>
      <vt:lpstr>その他</vt:lpstr>
      <vt:lpstr>最終処分場</vt:lpstr>
      <vt:lpstr>その他!Print_Area</vt:lpstr>
      <vt:lpstr>最終処分場!Print_Area</vt:lpstr>
      <vt:lpstr>資源化・粗大ごみ!Print_Area</vt:lpstr>
      <vt:lpstr>焼却施設!Print_Area</vt:lpstr>
      <vt:lpstr>燃料化・保管!Print_Area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340006_gomishori_shisetsu</dc:title>
  <dc:creator>89757</dc:creator>
  <cp:lastModifiedBy>広島県</cp:lastModifiedBy>
  <cp:lastPrinted>2018-05-22T00:50:54Z</cp:lastPrinted>
  <dcterms:created xsi:type="dcterms:W3CDTF">2007-10-02T11:01:23Z</dcterms:created>
  <dcterms:modified xsi:type="dcterms:W3CDTF">2023-06-28T06:56:17Z</dcterms:modified>
</cp:coreProperties>
</file>