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T:\050環境県民局\110循環型社会課\03リサイクルＧ\●一般廃棄物Ｇ\一廃実態調査\県R04実態調査（R05実施）\03.概況作成\03派生資料（HP等）\01-2オープンデータ\"/>
    </mc:Choice>
  </mc:AlternateContent>
  <xr:revisionPtr revIDLastSave="0" documentId="13_ncr:1_{E943B7E9-C979-4A10-94B1-0BA4E4E94992}" xr6:coauthVersionLast="47" xr6:coauthVersionMax="47" xr10:uidLastSave="{00000000-0000-0000-0000-000000000000}"/>
  <bookViews>
    <workbookView xWindow="-110" yWindow="-110" windowWidth="19420" windowHeight="10420" tabRatio="848" xr2:uid="{00000000-000D-0000-FFFF-FFFF00000000}"/>
  </bookViews>
  <sheets>
    <sheet name="焼却施設" sheetId="65" r:id="rId1"/>
    <sheet name="資源化・粗大ごみ" sheetId="66" r:id="rId2"/>
    <sheet name="燃料化・保管" sheetId="67" r:id="rId3"/>
    <sheet name="その他" sheetId="61" r:id="rId4"/>
    <sheet name="最終処分場" sheetId="73" r:id="rId5"/>
  </sheets>
  <definedNames>
    <definedName name="_xlnm._FilterDatabase" localSheetId="0" hidden="1">焼却施設!$B$1:$Y$28</definedName>
    <definedName name="DH_し尿3" localSheetId="4">#REF!</definedName>
    <definedName name="DH_し尿3" localSheetId="1">#REF!</definedName>
    <definedName name="DH_し尿3" localSheetId="0">#REF!</definedName>
    <definedName name="DH_し尿3" localSheetId="2">#REF!</definedName>
    <definedName name="DH_し尿3">#REF!</definedName>
    <definedName name="DH_し尿31" localSheetId="4">#REF!</definedName>
    <definedName name="DH_し尿31" localSheetId="1">#REF!</definedName>
    <definedName name="DH_し尿31" localSheetId="0">#REF!</definedName>
    <definedName name="DH_し尿31" localSheetId="2">#REF!</definedName>
    <definedName name="DH_し尿31">#REF!</definedName>
    <definedName name="DH_し尿33" localSheetId="4">#REF!</definedName>
    <definedName name="DH_し尿33" localSheetId="1">#REF!</definedName>
    <definedName name="DH_し尿33" localSheetId="0">#REF!</definedName>
    <definedName name="DH_し尿33" localSheetId="2">#REF!</definedName>
    <definedName name="DH_し尿33">#REF!</definedName>
    <definedName name="fgg" localSheetId="4">#REF!</definedName>
    <definedName name="fgg" localSheetId="1">#REF!</definedName>
    <definedName name="fgg" localSheetId="0">#REF!</definedName>
    <definedName name="fgg" localSheetId="2">#REF!</definedName>
    <definedName name="fgg">#REF!</definedName>
    <definedName name="M_ごみ処理" localSheetId="4">#REF!</definedName>
    <definedName name="M_ごみ処理" localSheetId="1">#REF!</definedName>
    <definedName name="M_ごみ処理" localSheetId="0">#REF!</definedName>
    <definedName name="M_ごみ処理" localSheetId="2">#REF!</definedName>
    <definedName name="M_ごみ処理">#REF!</definedName>
    <definedName name="M_し尿関係" localSheetId="4">#REF!</definedName>
    <definedName name="M_し尿関係" localSheetId="1">#REF!</definedName>
    <definedName name="M_し尿関係" localSheetId="0">#REF!</definedName>
    <definedName name="M_し尿関係" localSheetId="2">#REF!</definedName>
    <definedName name="M_し尿関係">#REF!</definedName>
    <definedName name="M_市総括" localSheetId="4">#REF!</definedName>
    <definedName name="M_市総括" localSheetId="1">#REF!</definedName>
    <definedName name="M_市総括" localSheetId="0">#REF!</definedName>
    <definedName name="M_市総括" localSheetId="2">#REF!</definedName>
    <definedName name="M_市総括">#REF!</definedName>
    <definedName name="M_組総括" localSheetId="4">#REF!</definedName>
    <definedName name="M_組総括" localSheetId="1">#REF!</definedName>
    <definedName name="M_組総括" localSheetId="0">#REF!</definedName>
    <definedName name="M_組総括" localSheetId="2">#REF!</definedName>
    <definedName name="M_組総括">#REF!</definedName>
    <definedName name="M_組総括2" localSheetId="4">#REF!</definedName>
    <definedName name="M_組総括2" localSheetId="1">#REF!</definedName>
    <definedName name="M_組総括2" localSheetId="0">#REF!</definedName>
    <definedName name="M_組総括2" localSheetId="2">#REF!</definedName>
    <definedName name="M_組総括2">#REF!</definedName>
    <definedName name="_xlnm.Print_Area" localSheetId="3">その他!$A$1:$R$8</definedName>
    <definedName name="_xlnm.Print_Area" localSheetId="4">最終処分場!$A$1:$X$45</definedName>
    <definedName name="_xlnm.Print_Area" localSheetId="1">資源化・粗大ごみ!$A$1:$V$76</definedName>
    <definedName name="_xlnm.Print_Area" localSheetId="0">焼却施設!$B$1:$Z$54</definedName>
    <definedName name="_xlnm.Print_Area" localSheetId="2">燃料化・保管!$A$1:$T$74</definedName>
  </definedNames>
  <calcPr calcId="191029" iterate="1" iterateCount="1" iterateDelta="0.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73" l="1"/>
  <c r="P44" i="73"/>
  <c r="P43" i="73"/>
  <c r="O45" i="73"/>
  <c r="O44" i="73"/>
  <c r="O43" i="73"/>
  <c r="R29" i="73"/>
  <c r="R28" i="73"/>
  <c r="R27" i="73"/>
  <c r="Q29" i="73"/>
  <c r="Q28" i="73"/>
  <c r="Q27" i="73"/>
  <c r="P29" i="73"/>
  <c r="P28" i="73"/>
  <c r="P27" i="73"/>
  <c r="O30" i="73"/>
  <c r="O29" i="73"/>
  <c r="O28" i="73"/>
  <c r="O27" i="73"/>
  <c r="L27" i="73"/>
  <c r="K17" i="67"/>
  <c r="K16" i="67"/>
  <c r="M17" i="67"/>
  <c r="M16" i="67"/>
  <c r="M63" i="66"/>
  <c r="M66" i="66" s="1"/>
  <c r="O66" i="66"/>
  <c r="O65" i="66"/>
  <c r="O64" i="66"/>
  <c r="O63" i="66"/>
  <c r="N66" i="66"/>
  <c r="N65" i="66"/>
  <c r="N64" i="66"/>
  <c r="N63" i="66"/>
  <c r="M65" i="66"/>
  <c r="M64" i="66"/>
  <c r="M75" i="66"/>
  <c r="M74" i="66"/>
  <c r="M73" i="66"/>
  <c r="K41" i="66"/>
  <c r="O52" i="65"/>
  <c r="O51" i="65"/>
  <c r="O50" i="65"/>
  <c r="M18" i="67" l="1"/>
  <c r="K18" i="67" l="1"/>
  <c r="L45" i="73" l="1"/>
  <c r="L44" i="73"/>
  <c r="L43" i="73"/>
  <c r="R30" i="73"/>
  <c r="Q30" i="73"/>
  <c r="P30" i="73"/>
  <c r="L29" i="73"/>
  <c r="L28" i="73"/>
  <c r="M7" i="61"/>
  <c r="K7" i="61"/>
  <c r="M6" i="61"/>
  <c r="K6" i="61"/>
  <c r="Q5" i="61"/>
  <c r="N72" i="67"/>
  <c r="M72" i="67"/>
  <c r="K72" i="67"/>
  <c r="N71" i="67"/>
  <c r="M71" i="67"/>
  <c r="M73" i="67" s="1"/>
  <c r="K71" i="67"/>
  <c r="O70" i="67"/>
  <c r="O69" i="67"/>
  <c r="O68" i="67"/>
  <c r="O67" i="67"/>
  <c r="O72" i="67" s="1"/>
  <c r="O63" i="67"/>
  <c r="O71" i="67" s="1"/>
  <c r="P60" i="67"/>
  <c r="O60" i="67"/>
  <c r="N60" i="67"/>
  <c r="M60" i="67"/>
  <c r="K60" i="67"/>
  <c r="Q9" i="67"/>
  <c r="P9" i="67"/>
  <c r="O9" i="67"/>
  <c r="K9" i="67"/>
  <c r="K74" i="66"/>
  <c r="K73" i="66"/>
  <c r="K75" i="66" s="1"/>
  <c r="K65" i="66"/>
  <c r="K64" i="66"/>
  <c r="K63" i="66"/>
  <c r="K66" i="66" s="1"/>
  <c r="M42" i="66"/>
  <c r="K42" i="66"/>
  <c r="M41" i="66"/>
  <c r="K43" i="66"/>
  <c r="O28" i="66"/>
  <c r="N28" i="66"/>
  <c r="M28" i="66"/>
  <c r="K28" i="66"/>
  <c r="P51" i="65"/>
  <c r="P52" i="65" s="1"/>
  <c r="L51" i="65"/>
  <c r="L52" i="65" s="1"/>
  <c r="P50" i="65"/>
  <c r="L50" i="65"/>
  <c r="V28" i="65"/>
  <c r="U28" i="65"/>
  <c r="T28" i="65"/>
  <c r="S28" i="65"/>
  <c r="Q28" i="65"/>
  <c r="P28" i="65"/>
  <c r="O28" i="65"/>
  <c r="L28" i="65"/>
  <c r="V27" i="65"/>
  <c r="U27" i="65"/>
  <c r="T27" i="65"/>
  <c r="S27" i="65"/>
  <c r="Q27" i="65"/>
  <c r="P27" i="65"/>
  <c r="O27" i="65"/>
  <c r="L27" i="65"/>
  <c r="V26" i="65"/>
  <c r="U26" i="65"/>
  <c r="T26" i="65"/>
  <c r="S26" i="65"/>
  <c r="Q26" i="65"/>
  <c r="P26" i="65"/>
  <c r="O26" i="65"/>
  <c r="L26" i="65"/>
  <c r="V25" i="65"/>
  <c r="V29" i="65" s="1"/>
  <c r="U25" i="65"/>
  <c r="T25" i="65"/>
  <c r="T29" i="65" s="1"/>
  <c r="S25" i="65"/>
  <c r="Q25" i="65"/>
  <c r="Q29" i="65" s="1"/>
  <c r="P25" i="65"/>
  <c r="P29" i="65" s="1"/>
  <c r="O25" i="65"/>
  <c r="O29" i="65" s="1"/>
  <c r="L25" i="65"/>
  <c r="L29" i="65" s="1"/>
  <c r="S29" i="65" l="1"/>
  <c r="U29" i="65"/>
  <c r="M43" i="66"/>
  <c r="N73" i="67"/>
  <c r="K73" i="67"/>
  <c r="O73" i="67"/>
  <c r="L30" i="73"/>
</calcChain>
</file>

<file path=xl/sharedStrings.xml><?xml version="1.0" encoding="utf-8"?>
<sst xmlns="http://schemas.openxmlformats.org/spreadsheetml/2006/main" count="1848" uniqueCount="579">
  <si>
    <t>三次市</t>
  </si>
  <si>
    <t>所　　　　在　　　　地</t>
    <rPh sb="0" eb="11">
      <t>ショザイチ</t>
    </rPh>
    <phoneticPr fontId="5"/>
  </si>
  <si>
    <t>廿日市市宮島町1171-4</t>
  </si>
  <si>
    <t>廿日市市宮島町1153-12</t>
  </si>
  <si>
    <t>その他</t>
    <rPh sb="2" eb="3">
      <t>タ</t>
    </rPh>
    <phoneticPr fontId="5"/>
  </si>
  <si>
    <t>処理方式</t>
  </si>
  <si>
    <t>市町名</t>
    <rPh sb="0" eb="1">
      <t>シ</t>
    </rPh>
    <rPh sb="1" eb="2">
      <t>マチ</t>
    </rPh>
    <rPh sb="2" eb="3">
      <t>メイ</t>
    </rPh>
    <phoneticPr fontId="5"/>
  </si>
  <si>
    <t>安芸地区</t>
  </si>
  <si>
    <t>庄原市備北クリーンセンター</t>
  </si>
  <si>
    <t>基　　数</t>
  </si>
  <si>
    <t>委託</t>
    <rPh sb="0" eb="2">
      <t>イタク</t>
    </rPh>
    <phoneticPr fontId="5"/>
  </si>
  <si>
    <t>堆肥化</t>
    <rPh sb="0" eb="2">
      <t>タイヒ</t>
    </rPh>
    <rPh sb="2" eb="3">
      <t>カ</t>
    </rPh>
    <phoneticPr fontId="5"/>
  </si>
  <si>
    <t>（ｔ／日）</t>
  </si>
  <si>
    <t>福山市箕沖町107-2</t>
  </si>
  <si>
    <t>○</t>
  </si>
  <si>
    <t>処理対象</t>
    <rPh sb="0" eb="2">
      <t>ショリ</t>
    </rPh>
    <rPh sb="2" eb="4">
      <t>タイショウ</t>
    </rPh>
    <phoneticPr fontId="5"/>
  </si>
  <si>
    <t>所　　　　在　　　　地</t>
  </si>
  <si>
    <t>使用開始年度</t>
  </si>
  <si>
    <t>福山市リサイクル工場</t>
  </si>
  <si>
    <t>廿日市市佐伯不燃物処理作業場(佐伯クリーンセンター内)</t>
  </si>
  <si>
    <t>施　　　設　　　名</t>
  </si>
  <si>
    <t>処　　理　　対　　象</t>
  </si>
  <si>
    <t>2019（R1）　</t>
  </si>
  <si>
    <t>圧縮</t>
  </si>
  <si>
    <t>公称能力</t>
  </si>
  <si>
    <t>はつかいちエネルギークリーンセンター</t>
  </si>
  <si>
    <t>（屋内）</t>
  </si>
  <si>
    <t>年間処理量</t>
  </si>
  <si>
    <t>三原市清掃工場</t>
  </si>
  <si>
    <t>発電能力</t>
  </si>
  <si>
    <t>資源化量</t>
  </si>
  <si>
    <t>休止計</t>
    <rPh sb="0" eb="2">
      <t>キュウシ</t>
    </rPh>
    <rPh sb="2" eb="3">
      <t>ケイ</t>
    </rPh>
    <phoneticPr fontId="5"/>
  </si>
  <si>
    <t>合　計</t>
    <rPh sb="0" eb="1">
      <t>ゴウ</t>
    </rPh>
    <rPh sb="2" eb="3">
      <t>ケイ</t>
    </rPh>
    <phoneticPr fontId="5"/>
  </si>
  <si>
    <t>2016（H28）</t>
  </si>
  <si>
    <t>尾道市</t>
  </si>
  <si>
    <t>一般廃棄物下荒瀬最終処分場</t>
  </si>
  <si>
    <t>熊野町中溝一丁目1-1</t>
    <rPh sb="0" eb="2">
      <t>クマノ</t>
    </rPh>
    <rPh sb="2" eb="3">
      <t>マチ</t>
    </rPh>
    <rPh sb="3" eb="5">
      <t>ナカミゾ</t>
    </rPh>
    <rPh sb="5" eb="8">
      <t>イッチョウメ</t>
    </rPh>
    <phoneticPr fontId="5"/>
  </si>
  <si>
    <t>混合ごみ　</t>
  </si>
  <si>
    <t>総発電量</t>
  </si>
  <si>
    <t>灰処理設備</t>
  </si>
  <si>
    <t>福山市深品クリーンセンター</t>
  </si>
  <si>
    <t>呉市</t>
  </si>
  <si>
    <t>尾道市美ノ郷町三成字正田149-11</t>
  </si>
  <si>
    <t>施設改廃等</t>
  </si>
  <si>
    <t>運転管理体制</t>
  </si>
  <si>
    <t>一部委託</t>
    <rPh sb="0" eb="2">
      <t>イチブ</t>
    </rPh>
    <phoneticPr fontId="5"/>
  </si>
  <si>
    <t>ポックルくろだおクリーンセンター</t>
  </si>
  <si>
    <t>三次環境クリーンセンター</t>
  </si>
  <si>
    <t>東広島市西条町上三永10759番地2</t>
  </si>
  <si>
    <t>三次市粟屋町3505</t>
  </si>
  <si>
    <t>処理残さ</t>
  </si>
  <si>
    <t>（基）</t>
  </si>
  <si>
    <t>広島市安佐南工場大型ごみ破砕処理施設</t>
  </si>
  <si>
    <t>2008（H20）</t>
  </si>
  <si>
    <t>（ｔ／年度）</t>
  </si>
  <si>
    <t>（％）</t>
  </si>
  <si>
    <t>江田島市環境センター(カレット)</t>
  </si>
  <si>
    <t>大竹市不燃物処理資源化施設</t>
  </si>
  <si>
    <t>施　設
改廃等</t>
    <rPh sb="6" eb="7">
      <t>トウ</t>
    </rPh>
    <phoneticPr fontId="5"/>
  </si>
  <si>
    <t>全</t>
  </si>
  <si>
    <t>広島市</t>
  </si>
  <si>
    <t>安芸太田町</t>
    <rPh sb="0" eb="2">
      <t>アキ</t>
    </rPh>
    <rPh sb="2" eb="5">
      <t>オオタチョウ</t>
    </rPh>
    <phoneticPr fontId="16"/>
  </si>
  <si>
    <t>広島市中工場</t>
  </si>
  <si>
    <t>溶融処理</t>
  </si>
  <si>
    <t>変無</t>
  </si>
  <si>
    <t>委託</t>
  </si>
  <si>
    <t>海面</t>
  </si>
  <si>
    <t>廿日市市粗大ごみ処理施設(エコセンターはつかいち内)</t>
  </si>
  <si>
    <t>直営</t>
  </si>
  <si>
    <t>広島市佐伯工場（１系）</t>
  </si>
  <si>
    <t>施設番号</t>
    <rPh sb="0" eb="2">
      <t>シセツ</t>
    </rPh>
    <rPh sb="2" eb="4">
      <t>バンゴウ</t>
    </rPh>
    <phoneticPr fontId="5"/>
  </si>
  <si>
    <t>休廃</t>
    <rPh sb="0" eb="1">
      <t>キュウ</t>
    </rPh>
    <rPh sb="1" eb="2">
      <t>ハイ</t>
    </rPh>
    <phoneticPr fontId="5"/>
  </si>
  <si>
    <t>福山市箕沖町107-4</t>
  </si>
  <si>
    <t>場外温水</t>
  </si>
  <si>
    <t>保管面積</t>
    <rPh sb="0" eb="2">
      <t>ホカン</t>
    </rPh>
    <rPh sb="2" eb="4">
      <t>メンセキ</t>
    </rPh>
    <phoneticPr fontId="5"/>
  </si>
  <si>
    <t>利用無し</t>
  </si>
  <si>
    <t>広島市南工場</t>
  </si>
  <si>
    <t>クリーンセンターじんせき</t>
  </si>
  <si>
    <t>薬剤処理</t>
  </si>
  <si>
    <t>場内温水</t>
  </si>
  <si>
    <t>府中町</t>
  </si>
  <si>
    <t>福山市慶応浜埋立地</t>
  </si>
  <si>
    <t>広島市植木せん定枝リサイクルセンター</t>
  </si>
  <si>
    <t>運転管理体制</t>
    <rPh sb="0" eb="2">
      <t>ウンテン</t>
    </rPh>
    <rPh sb="2" eb="4">
      <t>カンリ</t>
    </rPh>
    <rPh sb="4" eb="6">
      <t>タイセイ</t>
    </rPh>
    <phoneticPr fontId="5"/>
  </si>
  <si>
    <t>尾道市因瀬クリーンセンター</t>
  </si>
  <si>
    <t>広島市佐伯工場（２・３系）</t>
  </si>
  <si>
    <t>市　町　村
事務組合名</t>
    <rPh sb="0" eb="5">
      <t>シチョウソン</t>
    </rPh>
    <rPh sb="6" eb="8">
      <t>ジム</t>
    </rPh>
    <rPh sb="8" eb="10">
      <t>クミアイ</t>
    </rPh>
    <rPh sb="10" eb="11">
      <t>メイ</t>
    </rPh>
    <phoneticPr fontId="5"/>
  </si>
  <si>
    <t>准</t>
  </si>
  <si>
    <t>資源ごみ、その他</t>
    <rPh sb="0" eb="2">
      <t>シゲン</t>
    </rPh>
    <rPh sb="7" eb="8">
      <t>タ</t>
    </rPh>
    <phoneticPr fontId="5"/>
  </si>
  <si>
    <t>無し</t>
  </si>
  <si>
    <t>機</t>
  </si>
  <si>
    <t>福山市箕沖町107-3</t>
  </si>
  <si>
    <t>日附環境美化センター</t>
  </si>
  <si>
    <t>三原市</t>
  </si>
  <si>
    <t>庄原市</t>
  </si>
  <si>
    <t>不燃ごみ、資源ごみ</t>
    <rPh sb="0" eb="2">
      <t>フネン</t>
    </rPh>
    <rPh sb="5" eb="7">
      <t>シゲン</t>
    </rPh>
    <phoneticPr fontId="5"/>
  </si>
  <si>
    <t>豊田郡大崎上島町大串19-1</t>
  </si>
  <si>
    <t>尾道市クリーンセンター</t>
  </si>
  <si>
    <t>福山市内海リサイクルセンター</t>
  </si>
  <si>
    <t>破</t>
    <rPh sb="0" eb="1">
      <t>ハ</t>
    </rPh>
    <phoneticPr fontId="5"/>
  </si>
  <si>
    <t>一部委託</t>
  </si>
  <si>
    <t>処 理 内 容</t>
    <rPh sb="0" eb="3">
      <t>ショリ</t>
    </rPh>
    <rPh sb="4" eb="7">
      <t>ナイヨウ</t>
    </rPh>
    <phoneticPr fontId="5"/>
  </si>
  <si>
    <t>福山市</t>
  </si>
  <si>
    <t>福山市新市クリーンセンター</t>
  </si>
  <si>
    <t>一部委託</t>
    <rPh sb="0" eb="2">
      <t>イチブ</t>
    </rPh>
    <rPh sb="2" eb="4">
      <t>イタク</t>
    </rPh>
    <phoneticPr fontId="5"/>
  </si>
  <si>
    <t>芸北広域きれいセンターストックヤード施設</t>
  </si>
  <si>
    <t>しゃ水工</t>
    <rPh sb="2" eb="3">
      <t>スイ</t>
    </rPh>
    <rPh sb="3" eb="4">
      <t>コウ</t>
    </rPh>
    <phoneticPr fontId="5"/>
  </si>
  <si>
    <t>安芸クリーンセンター</t>
  </si>
  <si>
    <t>竹原安芸津環境センター</t>
  </si>
  <si>
    <t>府中市北部クリーンステーション</t>
  </si>
  <si>
    <t>廿日市市木材港南12-8</t>
  </si>
  <si>
    <t>大崎上島環境センター</t>
  </si>
  <si>
    <t>休廃止年度</t>
    <rPh sb="0" eb="1">
      <t>キュウ</t>
    </rPh>
    <rPh sb="1" eb="3">
      <t>ハイシ</t>
    </rPh>
    <rPh sb="3" eb="5">
      <t>ネンド</t>
    </rPh>
    <phoneticPr fontId="5"/>
  </si>
  <si>
    <t>准</t>
    <rPh sb="0" eb="1">
      <t>ジュン</t>
    </rPh>
    <phoneticPr fontId="5"/>
  </si>
  <si>
    <t>尾道市原田町梶山田4340外</t>
  </si>
  <si>
    <t>広島市西部リサイクルプラザ</t>
  </si>
  <si>
    <t>広島市北部資源選別センター</t>
  </si>
  <si>
    <t>廿日市市宮島不燃物処理施設(宮島清掃センター内)</t>
  </si>
  <si>
    <t>府中市クリーンセンター</t>
  </si>
  <si>
    <t>尾道市ストックヤードＰＥＴ減容施設</t>
  </si>
  <si>
    <t>表２－１２ 粗大ごみ処理施設及び処理実績等一覧表</t>
    <rPh sb="0" eb="1">
      <t>ヒョウ</t>
    </rPh>
    <rPh sb="6" eb="8">
      <t>ソダイ</t>
    </rPh>
    <rPh sb="10" eb="12">
      <t>ショリ</t>
    </rPh>
    <rPh sb="12" eb="14">
      <t>シセツ</t>
    </rPh>
    <rPh sb="14" eb="15">
      <t>オヨ</t>
    </rPh>
    <rPh sb="16" eb="18">
      <t>ショリ</t>
    </rPh>
    <rPh sb="18" eb="20">
      <t>ジッセキ</t>
    </rPh>
    <rPh sb="20" eb="21">
      <t>トウ</t>
    </rPh>
    <rPh sb="21" eb="23">
      <t>イチラン</t>
    </rPh>
    <rPh sb="23" eb="24">
      <t>ヒョウ</t>
    </rPh>
    <phoneticPr fontId="5"/>
  </si>
  <si>
    <t>大竹市</t>
  </si>
  <si>
    <t>呉市音戸町渡子一丁目5-25</t>
  </si>
  <si>
    <t>基数</t>
    <rPh sb="0" eb="2">
      <t>キスウ</t>
    </rPh>
    <phoneticPr fontId="5"/>
  </si>
  <si>
    <t>はつかいちリサイクルプラザ</t>
  </si>
  <si>
    <t>広島市中区南吉島一丁目5-1</t>
  </si>
  <si>
    <t>府中町リサイクルセンター</t>
  </si>
  <si>
    <t>海田町</t>
  </si>
  <si>
    <t>埋立終了、建設中、休止、廃止等施設</t>
    <rPh sb="0" eb="2">
      <t>ウメタテ</t>
    </rPh>
    <rPh sb="2" eb="4">
      <t>シュウリョウ</t>
    </rPh>
    <rPh sb="5" eb="8">
      <t>ケンセツチュウ</t>
    </rPh>
    <rPh sb="9" eb="11">
      <t>キュウシ</t>
    </rPh>
    <rPh sb="12" eb="14">
      <t>ハイシ</t>
    </rPh>
    <rPh sb="14" eb="15">
      <t>トウ</t>
    </rPh>
    <rPh sb="15" eb="17">
      <t>シセツ</t>
    </rPh>
    <phoneticPr fontId="5"/>
  </si>
  <si>
    <t>固</t>
    <rPh sb="0" eb="1">
      <t>コ</t>
    </rPh>
    <phoneticPr fontId="5"/>
  </si>
  <si>
    <t>海田町環境センター</t>
  </si>
  <si>
    <t>熊野町</t>
  </si>
  <si>
    <t>福山市箕沖町107-7</t>
  </si>
  <si>
    <t>坂町</t>
  </si>
  <si>
    <t>再資源選別処理場</t>
  </si>
  <si>
    <t>破</t>
  </si>
  <si>
    <t>不燃物処理工場</t>
  </si>
  <si>
    <t>市　町
事務組合名</t>
    <rPh sb="0" eb="3">
      <t>シチョウソン</t>
    </rPh>
    <rPh sb="4" eb="6">
      <t>ジム</t>
    </rPh>
    <rPh sb="6" eb="8">
      <t>クミアイ</t>
    </rPh>
    <rPh sb="8" eb="9">
      <t>メイ</t>
    </rPh>
    <phoneticPr fontId="5"/>
  </si>
  <si>
    <t>賀茂環境センター(ペットボトル等処理施設)</t>
  </si>
  <si>
    <t>所　　　　在　　　　地</t>
    <rPh sb="0" eb="6">
      <t>ショザイ</t>
    </rPh>
    <rPh sb="10" eb="11">
      <t>チ</t>
    </rPh>
    <phoneticPr fontId="5"/>
  </si>
  <si>
    <t>使　　用
開始年度</t>
    <rPh sb="0" eb="4">
      <t>シヨウ</t>
    </rPh>
    <rPh sb="5" eb="7">
      <t>カイシ</t>
    </rPh>
    <rPh sb="7" eb="9">
      <t>ネンド</t>
    </rPh>
    <phoneticPr fontId="5"/>
  </si>
  <si>
    <t>全体容量</t>
    <rPh sb="0" eb="2">
      <t>ゼンタイ</t>
    </rPh>
    <rPh sb="2" eb="4">
      <t>ヨウリョウ</t>
    </rPh>
    <phoneticPr fontId="5"/>
  </si>
  <si>
    <t>三原市本郷一般廃棄物埋立処分場</t>
    <rPh sb="0" eb="3">
      <t>ミハラシ</t>
    </rPh>
    <phoneticPr fontId="5"/>
  </si>
  <si>
    <t>廿日市市</t>
    <rPh sb="0" eb="4">
      <t>ハツカイチシ</t>
    </rPh>
    <phoneticPr fontId="16"/>
  </si>
  <si>
    <t>圧</t>
  </si>
  <si>
    <t>処　理　対　象</t>
    <rPh sb="0" eb="3">
      <t>ショリ</t>
    </rPh>
    <rPh sb="4" eb="7">
      <t>タイショウ</t>
    </rPh>
    <phoneticPr fontId="5"/>
  </si>
  <si>
    <t>有</t>
  </si>
  <si>
    <t>庄原市</t>
    <rPh sb="0" eb="3">
      <t>ショウバラシ</t>
    </rPh>
    <phoneticPr fontId="5"/>
  </si>
  <si>
    <t>公称能力</t>
    <rPh sb="0" eb="2">
      <t>コウショウ</t>
    </rPh>
    <rPh sb="2" eb="4">
      <t>ノウリョク</t>
    </rPh>
    <phoneticPr fontId="5"/>
  </si>
  <si>
    <t>運転管理
体　　制</t>
    <rPh sb="5" eb="9">
      <t>タイセイ</t>
    </rPh>
    <phoneticPr fontId="5"/>
  </si>
  <si>
    <t>芸予環境衛生センター</t>
  </si>
  <si>
    <t>可燃ごみ</t>
    <rPh sb="0" eb="2">
      <t>カネン</t>
    </rPh>
    <phoneticPr fontId="5"/>
  </si>
  <si>
    <t>不燃ごみ</t>
    <rPh sb="0" eb="2">
      <t>フネン</t>
    </rPh>
    <phoneticPr fontId="5"/>
  </si>
  <si>
    <t>資源ごみ</t>
    <rPh sb="0" eb="2">
      <t>シゲン</t>
    </rPh>
    <phoneticPr fontId="5"/>
  </si>
  <si>
    <t>備　考</t>
    <rPh sb="0" eb="3">
      <t>ビコウ</t>
    </rPh>
    <phoneticPr fontId="5"/>
  </si>
  <si>
    <t>粗大ごみ</t>
    <rPh sb="0" eb="2">
      <t>ソダイ</t>
    </rPh>
    <phoneticPr fontId="5"/>
  </si>
  <si>
    <t>選別</t>
    <rPh sb="0" eb="2">
      <t>センベツ</t>
    </rPh>
    <phoneticPr fontId="5"/>
  </si>
  <si>
    <t>その他、処理残渣、焼却残渣</t>
    <rPh sb="2" eb="3">
      <t>タ</t>
    </rPh>
    <rPh sb="4" eb="6">
      <t>ショリ</t>
    </rPh>
    <rPh sb="6" eb="8">
      <t>ザンサ</t>
    </rPh>
    <rPh sb="9" eb="11">
      <t>ショウキャク</t>
    </rPh>
    <rPh sb="11" eb="13">
      <t>ザンサ</t>
    </rPh>
    <phoneticPr fontId="5"/>
  </si>
  <si>
    <t>（屋外）</t>
  </si>
  <si>
    <t>圧縮梱包</t>
    <rPh sb="0" eb="2">
      <t>アッシュク</t>
    </rPh>
    <rPh sb="2" eb="4">
      <t>コンポウ</t>
    </rPh>
    <phoneticPr fontId="5"/>
  </si>
  <si>
    <t>江田島市環境センター(ビン・缶)</t>
  </si>
  <si>
    <t>（ｔ／日）</t>
    <rPh sb="3" eb="4">
      <t>ニチ</t>
    </rPh>
    <phoneticPr fontId="5"/>
  </si>
  <si>
    <t>福山市西部清掃工場</t>
  </si>
  <si>
    <t>平地</t>
    <rPh sb="0" eb="2">
      <t>ヘイチ</t>
    </rPh>
    <phoneticPr fontId="5"/>
  </si>
  <si>
    <t>（ｔ／年度）</t>
    <rPh sb="3" eb="5">
      <t>ネンド</t>
    </rPh>
    <phoneticPr fontId="5"/>
  </si>
  <si>
    <t>江田島市環境センター(粗大)</t>
  </si>
  <si>
    <t>クリーンセンターくれ（第３工場）</t>
  </si>
  <si>
    <t>呉東部中継センター</t>
    <rPh sb="0" eb="1">
      <t>クレ</t>
    </rPh>
    <rPh sb="1" eb="3">
      <t>トウブ</t>
    </rPh>
    <rPh sb="3" eb="5">
      <t>チュウケイ</t>
    </rPh>
    <phoneticPr fontId="5"/>
  </si>
  <si>
    <t>種類</t>
    <rPh sb="0" eb="2">
      <t>シュルイ</t>
    </rPh>
    <phoneticPr fontId="5"/>
  </si>
  <si>
    <t>金属</t>
    <rPh sb="0" eb="2">
      <t>キンゾク</t>
    </rPh>
    <phoneticPr fontId="5"/>
  </si>
  <si>
    <t>備　　考</t>
    <rPh sb="0" eb="1">
      <t>ソナエ</t>
    </rPh>
    <rPh sb="3" eb="4">
      <t>コウ</t>
    </rPh>
    <phoneticPr fontId="5"/>
  </si>
  <si>
    <t>福山市ごみ固形燃料工場</t>
  </si>
  <si>
    <t>府中市</t>
  </si>
  <si>
    <t>不燃ごみ、粗大ごみ</t>
    <rPh sb="0" eb="2">
      <t>フネン</t>
    </rPh>
    <rPh sb="5" eb="7">
      <t>ソダイ</t>
    </rPh>
    <phoneticPr fontId="5"/>
  </si>
  <si>
    <t>呉市缶類資源化施設</t>
  </si>
  <si>
    <t>慶応浜埋立地(ストックヤード)</t>
  </si>
  <si>
    <t>呉市紙類ストックヤード</t>
  </si>
  <si>
    <t>神石郡神石高原町階見1254-1</t>
  </si>
  <si>
    <t>年　間
保管量</t>
  </si>
  <si>
    <t>呉市ペットボトルストックヤード</t>
  </si>
  <si>
    <t>可燃ごみ、不燃ごみ、粗大ごみ</t>
    <rPh sb="0" eb="2">
      <t>カネン</t>
    </rPh>
    <rPh sb="5" eb="7">
      <t>フネン</t>
    </rPh>
    <rPh sb="10" eb="12">
      <t>ソダイ</t>
    </rPh>
    <phoneticPr fontId="5"/>
  </si>
  <si>
    <t>廿日市市大野1814-22</t>
  </si>
  <si>
    <t>呉市豊町大長6329-1</t>
  </si>
  <si>
    <t>呉市カレットストックヤード</t>
  </si>
  <si>
    <t>尾道市長者原1丁目220-75</t>
  </si>
  <si>
    <t>大竹市不燃物処理場</t>
  </si>
  <si>
    <t>尾道市因島重井町5334</t>
    <rPh sb="3" eb="5">
      <t>インノシマ</t>
    </rPh>
    <phoneticPr fontId="5"/>
  </si>
  <si>
    <t>竹原安芸津最終処分場</t>
  </si>
  <si>
    <t>供　給　先　の
利　用　状　況</t>
    <rPh sb="0" eb="3">
      <t>キョウキュウ</t>
    </rPh>
    <rPh sb="4" eb="5">
      <t>サキ</t>
    </rPh>
    <rPh sb="8" eb="11">
      <t>リヨウ</t>
    </rPh>
    <rPh sb="12" eb="15">
      <t>ジョウキョウ</t>
    </rPh>
    <phoneticPr fontId="5"/>
  </si>
  <si>
    <t>年　間
処理量</t>
    <rPh sb="4" eb="6">
      <t>ショリ</t>
    </rPh>
    <rPh sb="6" eb="7">
      <t>リョウ</t>
    </rPh>
    <phoneticPr fontId="5"/>
  </si>
  <si>
    <t>日附環境美化センター　古紙ストックヤード</t>
    <rPh sb="0" eb="1">
      <t>ヒ</t>
    </rPh>
    <rPh sb="1" eb="2">
      <t>フ</t>
    </rPh>
    <rPh sb="2" eb="4">
      <t>カンキョウ</t>
    </rPh>
    <rPh sb="4" eb="6">
      <t>ビカ</t>
    </rPh>
    <rPh sb="11" eb="13">
      <t>コシ</t>
    </rPh>
    <phoneticPr fontId="5"/>
  </si>
  <si>
    <t>燃　料
製造量</t>
    <rPh sb="0" eb="3">
      <t>ネンリョウ</t>
    </rPh>
    <rPh sb="4" eb="6">
      <t>セイゾウ</t>
    </rPh>
    <rPh sb="6" eb="7">
      <t>リョウ</t>
    </rPh>
    <phoneticPr fontId="5"/>
  </si>
  <si>
    <t>呉市広多賀谷三丁目8-6</t>
    <rPh sb="0" eb="2">
      <t>クレシ</t>
    </rPh>
    <rPh sb="2" eb="3">
      <t>ヒロ</t>
    </rPh>
    <rPh sb="3" eb="4">
      <t>タ</t>
    </rPh>
    <rPh sb="4" eb="5">
      <t>ガ</t>
    </rPh>
    <rPh sb="5" eb="6">
      <t>タニ</t>
    </rPh>
    <rPh sb="6" eb="9">
      <t>サンチョウメ</t>
    </rPh>
    <phoneticPr fontId="5"/>
  </si>
  <si>
    <t>処理残さ</t>
    <rPh sb="0" eb="2">
      <t>ショリ</t>
    </rPh>
    <rPh sb="2" eb="3">
      <t>ザン</t>
    </rPh>
    <phoneticPr fontId="5"/>
  </si>
  <si>
    <t>福山市神辺町字上御領3000-7</t>
  </si>
  <si>
    <t>保　管　対　象</t>
    <rPh sb="0" eb="3">
      <t>ホカン</t>
    </rPh>
    <rPh sb="4" eb="7">
      <t>タイショウ</t>
    </rPh>
    <phoneticPr fontId="5"/>
  </si>
  <si>
    <t>保　管　面　積</t>
    <rPh sb="0" eb="3">
      <t>ホカン</t>
    </rPh>
    <rPh sb="4" eb="7">
      <t>メンセキ</t>
    </rPh>
    <phoneticPr fontId="5"/>
  </si>
  <si>
    <t>広島市西区商工センター七丁目7-1</t>
  </si>
  <si>
    <t>紙</t>
    <rPh sb="0" eb="1">
      <t>カミ</t>
    </rPh>
    <phoneticPr fontId="5"/>
  </si>
  <si>
    <t>機</t>
    <rPh sb="0" eb="1">
      <t>キ</t>
    </rPh>
    <phoneticPr fontId="5"/>
  </si>
  <si>
    <t>処分場の現状</t>
  </si>
  <si>
    <t>破砕</t>
  </si>
  <si>
    <t>府中市埋立センター</t>
  </si>
  <si>
    <t>セメント固化
 薬剤処理
 溶融処理</t>
  </si>
  <si>
    <t>福山市柳津町2285</t>
  </si>
  <si>
    <t>廿日市市一般廃棄物最終処分場</t>
  </si>
  <si>
    <t>埋立場所</t>
    <rPh sb="0" eb="2">
      <t>ウメタテ</t>
    </rPh>
    <rPh sb="2" eb="4">
      <t>バショ</t>
    </rPh>
    <phoneticPr fontId="5"/>
  </si>
  <si>
    <t>大竹市東栄三丁目4</t>
  </si>
  <si>
    <t>埋　　立
開始年度</t>
    <rPh sb="0" eb="4">
      <t>ウメタテ</t>
    </rPh>
    <rPh sb="5" eb="7">
      <t>カイシ</t>
    </rPh>
    <rPh sb="7" eb="9">
      <t>ネンド</t>
    </rPh>
    <phoneticPr fontId="5"/>
  </si>
  <si>
    <t>埋　　　立　　　物</t>
    <rPh sb="0" eb="5">
      <t>ウメタテ</t>
    </rPh>
    <rPh sb="8" eb="9">
      <t>ブツ</t>
    </rPh>
    <phoneticPr fontId="5"/>
  </si>
  <si>
    <t>埋立地
面　積</t>
    <rPh sb="0" eb="2">
      <t>ウメタテ</t>
    </rPh>
    <rPh sb="2" eb="3">
      <t>チ</t>
    </rPh>
    <rPh sb="4" eb="7">
      <t>メンセキ</t>
    </rPh>
    <phoneticPr fontId="5"/>
  </si>
  <si>
    <t>残余容量</t>
    <rPh sb="0" eb="2">
      <t>ザンヨ</t>
    </rPh>
    <rPh sb="2" eb="4">
      <t>ヨウリョウ</t>
    </rPh>
    <phoneticPr fontId="5"/>
  </si>
  <si>
    <t>埋立実績</t>
    <rPh sb="0" eb="2">
      <t>ウメタテ</t>
    </rPh>
    <rPh sb="2" eb="4">
      <t>ジッセキ</t>
    </rPh>
    <phoneticPr fontId="5"/>
  </si>
  <si>
    <t>埋立終了
年　度
（予定）</t>
    <rPh sb="10" eb="12">
      <t>ヨテイ</t>
    </rPh>
    <phoneticPr fontId="5"/>
  </si>
  <si>
    <t>浸出水処理施設</t>
    <rPh sb="0" eb="2">
      <t>シンシュツ</t>
    </rPh>
    <rPh sb="2" eb="3">
      <t>スイ</t>
    </rPh>
    <rPh sb="3" eb="5">
      <t>ショリ</t>
    </rPh>
    <rPh sb="5" eb="7">
      <t>シセツ</t>
    </rPh>
    <phoneticPr fontId="5"/>
  </si>
  <si>
    <t>賀茂環境センター(2工区)</t>
  </si>
  <si>
    <t>（注）１ 処理方式：「固」固定バッチ、「機」機械化バッチ、「准」准連続、「全」全連続</t>
  </si>
  <si>
    <t>山間</t>
  </si>
  <si>
    <t>運転管理体制</t>
    <rPh sb="4" eb="6">
      <t>タイセイ</t>
    </rPh>
    <phoneticPr fontId="5"/>
  </si>
  <si>
    <t>焼却残さ</t>
    <rPh sb="0" eb="2">
      <t>ショウキャク</t>
    </rPh>
    <rPh sb="2" eb="3">
      <t>ザン</t>
    </rPh>
    <phoneticPr fontId="5"/>
  </si>
  <si>
    <t>廿日市市</t>
  </si>
  <si>
    <t>エコセンターはつかいち(RDF製造施設)</t>
  </si>
  <si>
    <t>施　　　　設　　　　名</t>
  </si>
  <si>
    <t>芸北広域</t>
  </si>
  <si>
    <t>山県郡西部</t>
  </si>
  <si>
    <t>廃止計</t>
    <rPh sb="0" eb="2">
      <t>ハイシ</t>
    </rPh>
    <rPh sb="2" eb="3">
      <t>ケイ</t>
    </rPh>
    <phoneticPr fontId="5"/>
  </si>
  <si>
    <t>（ＭＷｈ）</t>
  </si>
  <si>
    <t>埋立終了計</t>
    <rPh sb="0" eb="4">
      <t>ウメタテシュウリョウ</t>
    </rPh>
    <rPh sb="4" eb="5">
      <t>ケイ</t>
    </rPh>
    <phoneticPr fontId="5"/>
  </si>
  <si>
    <t>可燃ごみ</t>
  </si>
  <si>
    <t>埋立中</t>
  </si>
  <si>
    <t>不燃ごみ</t>
  </si>
  <si>
    <t>資源ごみ</t>
  </si>
  <si>
    <t>合計</t>
    <rPh sb="0" eb="2">
      <t>ゴウケイ</t>
    </rPh>
    <phoneticPr fontId="5"/>
  </si>
  <si>
    <t>（注）施設改廃等：「建設」建設中、「新設」新規稼働、「変無」能力変更なし、「能変」能力変更あり</t>
  </si>
  <si>
    <t>粗大ごみ</t>
  </si>
  <si>
    <t>その他</t>
  </si>
  <si>
    <t>三次市廻神町1820-12</t>
  </si>
  <si>
    <t>その他</t>
    <rPh sb="0" eb="3">
      <t>ソノタ</t>
    </rPh>
    <phoneticPr fontId="5"/>
  </si>
  <si>
    <t>計</t>
    <rPh sb="0" eb="1">
      <t>ケイ</t>
    </rPh>
    <phoneticPr fontId="5"/>
  </si>
  <si>
    <t>表２－13 燃料化処理施設及び処理実績等一覧表</t>
    <rPh sb="0" eb="1">
      <t>ヒョウ</t>
    </rPh>
    <rPh sb="6" eb="8">
      <t>ネンリョウ</t>
    </rPh>
    <rPh sb="8" eb="9">
      <t>カ</t>
    </rPh>
    <rPh sb="9" eb="11">
      <t>ショリ</t>
    </rPh>
    <rPh sb="11" eb="13">
      <t>シセツ</t>
    </rPh>
    <rPh sb="13" eb="14">
      <t>オヨ</t>
    </rPh>
    <rPh sb="15" eb="17">
      <t>ショリ</t>
    </rPh>
    <rPh sb="17" eb="19">
      <t>ジッセキ</t>
    </rPh>
    <rPh sb="19" eb="20">
      <t>トウ</t>
    </rPh>
    <rPh sb="20" eb="22">
      <t>イチラン</t>
    </rPh>
    <rPh sb="22" eb="23">
      <t>ヒョウ</t>
    </rPh>
    <phoneticPr fontId="5"/>
  </si>
  <si>
    <t>発電効率
（公称）</t>
  </si>
  <si>
    <t>休止</t>
    <rPh sb="0" eb="2">
      <t>キュウシ</t>
    </rPh>
    <phoneticPr fontId="5"/>
  </si>
  <si>
    <t>尾道市</t>
    <rPh sb="0" eb="2">
      <t>オノミチ</t>
    </rPh>
    <phoneticPr fontId="16"/>
  </si>
  <si>
    <t>広島市安佐南区伴北四丁目3990</t>
  </si>
  <si>
    <t>施設</t>
    <rPh sb="0" eb="2">
      <t>シセツ</t>
    </rPh>
    <phoneticPr fontId="5"/>
  </si>
  <si>
    <t>全</t>
    <rPh sb="0" eb="1">
      <t>ゼン</t>
    </rPh>
    <phoneticPr fontId="5"/>
  </si>
  <si>
    <t>廃止</t>
    <rPh sb="0" eb="2">
      <t>ハイシ</t>
    </rPh>
    <phoneticPr fontId="5"/>
  </si>
  <si>
    <t>廿日市市大野2715-2</t>
    <rPh sb="0" eb="4">
      <t>ハツカイチシ</t>
    </rPh>
    <rPh sb="4" eb="6">
      <t>オオノ</t>
    </rPh>
    <phoneticPr fontId="5"/>
  </si>
  <si>
    <t>江田島市環境センター(ペットボトル)</t>
  </si>
  <si>
    <t>廿日市市宮内3860</t>
  </si>
  <si>
    <t>熊野町エコステーション</t>
  </si>
  <si>
    <t>焼却灰</t>
  </si>
  <si>
    <t>飛　灰</t>
  </si>
  <si>
    <t>併</t>
  </si>
  <si>
    <t>所在地</t>
    <rPh sb="0" eb="3">
      <t>ショザイチ</t>
    </rPh>
    <phoneticPr fontId="5"/>
  </si>
  <si>
    <t>2021（R3）</t>
  </si>
  <si>
    <t>施設名</t>
    <rPh sb="0" eb="2">
      <t>シセツ</t>
    </rPh>
    <rPh sb="2" eb="3">
      <t>メイ</t>
    </rPh>
    <phoneticPr fontId="5"/>
  </si>
  <si>
    <t>庄原市リサイクルプラザ</t>
  </si>
  <si>
    <t>尾道市浦崎町籾谷甲1109-2外</t>
    <rPh sb="0" eb="3">
      <t>オノミチシ</t>
    </rPh>
    <rPh sb="3" eb="5">
      <t>ウラサキ</t>
    </rPh>
    <rPh sb="5" eb="6">
      <t>マチ</t>
    </rPh>
    <rPh sb="6" eb="7">
      <t>モミ</t>
    </rPh>
    <rPh sb="7" eb="8">
      <t>タニ</t>
    </rPh>
    <rPh sb="8" eb="9">
      <t>コウ</t>
    </rPh>
    <rPh sb="15" eb="16">
      <t>ソト</t>
    </rPh>
    <phoneticPr fontId="5"/>
  </si>
  <si>
    <t>稼働施設</t>
    <rPh sb="0" eb="2">
      <t>カドウ</t>
    </rPh>
    <rPh sb="2" eb="4">
      <t>シセツ</t>
    </rPh>
    <phoneticPr fontId="5"/>
  </si>
  <si>
    <t>稼働施設</t>
    <rPh sb="0" eb="4">
      <t>カドウシセツ</t>
    </rPh>
    <phoneticPr fontId="5"/>
  </si>
  <si>
    <t>処理対象</t>
    <rPh sb="0" eb="4">
      <t>ショリタイショウ</t>
    </rPh>
    <phoneticPr fontId="5"/>
  </si>
  <si>
    <t>住所地</t>
    <rPh sb="0" eb="2">
      <t>ジュウショ</t>
    </rPh>
    <rPh sb="2" eb="3">
      <t>チ</t>
    </rPh>
    <phoneticPr fontId="5"/>
  </si>
  <si>
    <t>使用開始</t>
    <rPh sb="0" eb="2">
      <t>シヨウ</t>
    </rPh>
    <rPh sb="2" eb="4">
      <t>カイシ</t>
    </rPh>
    <phoneticPr fontId="5"/>
  </si>
  <si>
    <t>発電（場内利用）</t>
  </si>
  <si>
    <t>広島市資源ごみ選別施設</t>
  </si>
  <si>
    <t>余熱利用の状況</t>
  </si>
  <si>
    <t>埋立地面積</t>
    <rPh sb="0" eb="2">
      <t>ウメタテ</t>
    </rPh>
    <rPh sb="2" eb="3">
      <t>チ</t>
    </rPh>
    <rPh sb="3" eb="5">
      <t>メンセキ</t>
    </rPh>
    <phoneticPr fontId="5"/>
  </si>
  <si>
    <t>三原市</t>
    <rPh sb="0" eb="3">
      <t>ミハラシ</t>
    </rPh>
    <phoneticPr fontId="16"/>
  </si>
  <si>
    <t>処理</t>
  </si>
  <si>
    <t>施設番号</t>
  </si>
  <si>
    <t>江田島市江田島町鷲部四丁目1-13</t>
  </si>
  <si>
    <t>休廃止</t>
    <rPh sb="0" eb="1">
      <t>キュウ</t>
    </rPh>
    <rPh sb="1" eb="3">
      <t>ハイシ</t>
    </rPh>
    <phoneticPr fontId="5"/>
  </si>
  <si>
    <t>安芸郡坂町21322-8</t>
  </si>
  <si>
    <t>福山市内海最終処分場(保管施設)</t>
  </si>
  <si>
    <t>場所</t>
    <rPh sb="0" eb="2">
      <t>バショ</t>
    </rPh>
    <phoneticPr fontId="5"/>
  </si>
  <si>
    <t>福山市赤坂町大字赤坂521</t>
  </si>
  <si>
    <t>呉市埋立処理場</t>
  </si>
  <si>
    <t>三原市一般廃棄物最終処分場</t>
  </si>
  <si>
    <t>福山市沼隈最終処分場</t>
    <rPh sb="0" eb="2">
      <t>フクヤマ</t>
    </rPh>
    <rPh sb="2" eb="3">
      <t>シ</t>
    </rPh>
    <rPh sb="3" eb="5">
      <t>ヌマクマ</t>
    </rPh>
    <rPh sb="5" eb="7">
      <t>サイシュウ</t>
    </rPh>
    <rPh sb="7" eb="10">
      <t>ショブンジョウ</t>
    </rPh>
    <phoneticPr fontId="5"/>
  </si>
  <si>
    <t>福山市箕沖町107番地2</t>
  </si>
  <si>
    <t>福山市新箕沖埋立地</t>
  </si>
  <si>
    <t>変無</t>
    <rPh sb="0" eb="1">
      <t>ヘンコウ</t>
    </rPh>
    <rPh sb="1" eb="2">
      <t>ナ</t>
    </rPh>
    <phoneticPr fontId="5"/>
  </si>
  <si>
    <t>東広島市安芸津町木谷1620-1</t>
  </si>
  <si>
    <t>福山市箕沖埋立地</t>
  </si>
  <si>
    <t>埋立終了年度</t>
    <rPh sb="0" eb="2">
      <t>ウメタテ</t>
    </rPh>
    <rPh sb="2" eb="4">
      <t>シュウリョウ</t>
    </rPh>
    <rPh sb="4" eb="5">
      <t>ネン</t>
    </rPh>
    <rPh sb="5" eb="6">
      <t>ド</t>
    </rPh>
    <phoneticPr fontId="5"/>
  </si>
  <si>
    <t>広島市安佐北区安佐町大字筒瀬864</t>
  </si>
  <si>
    <t>ガラス</t>
  </si>
  <si>
    <t>建設・休廃止年度</t>
    <rPh sb="0" eb="2">
      <t>ケンセツ</t>
    </rPh>
    <rPh sb="3" eb="4">
      <t>キュウ</t>
    </rPh>
    <rPh sb="4" eb="6">
      <t>ハイシ</t>
    </rPh>
    <rPh sb="6" eb="8">
      <t>ネンド</t>
    </rPh>
    <phoneticPr fontId="5"/>
  </si>
  <si>
    <t>建休廃</t>
    <rPh sb="0" eb="1">
      <t>ケン</t>
    </rPh>
    <rPh sb="1" eb="2">
      <t>キュウ</t>
    </rPh>
    <rPh sb="2" eb="3">
      <t>ハイ</t>
    </rPh>
    <phoneticPr fontId="5"/>
  </si>
  <si>
    <t>表２－11 資源化等を行う施設及び処理実績等一覧表</t>
    <rPh sb="0" eb="1">
      <t>ヒョウ</t>
    </rPh>
    <rPh sb="6" eb="9">
      <t>シゲンカ</t>
    </rPh>
    <rPh sb="9" eb="10">
      <t>トウ</t>
    </rPh>
    <rPh sb="11" eb="12">
      <t>オコナ</t>
    </rPh>
    <rPh sb="13" eb="15">
      <t>シセツ</t>
    </rPh>
    <rPh sb="15" eb="16">
      <t>オヨ</t>
    </rPh>
    <rPh sb="17" eb="19">
      <t>ショリ</t>
    </rPh>
    <rPh sb="19" eb="21">
      <t>ジッセキ</t>
    </rPh>
    <rPh sb="21" eb="22">
      <t>トウ</t>
    </rPh>
    <rPh sb="22" eb="24">
      <t>イチラン</t>
    </rPh>
    <rPh sb="24" eb="25">
      <t>ヒョウ</t>
    </rPh>
    <phoneticPr fontId="5"/>
  </si>
  <si>
    <t>表２－15 保管施設及び保管実績等一覧表</t>
    <rPh sb="0" eb="1">
      <t>ヒョウ</t>
    </rPh>
    <rPh sb="6" eb="8">
      <t>ホカン</t>
    </rPh>
    <rPh sb="8" eb="10">
      <t>シセツ</t>
    </rPh>
    <rPh sb="10" eb="11">
      <t>オヨ</t>
    </rPh>
    <rPh sb="12" eb="14">
      <t>ホカン</t>
    </rPh>
    <rPh sb="14" eb="16">
      <t>ジッセキ</t>
    </rPh>
    <rPh sb="16" eb="17">
      <t>トウ</t>
    </rPh>
    <rPh sb="17" eb="19">
      <t>イチラン</t>
    </rPh>
    <rPh sb="19" eb="20">
      <t>ヒョウ</t>
    </rPh>
    <phoneticPr fontId="5"/>
  </si>
  <si>
    <t>施設</t>
  </si>
  <si>
    <t>（参考）表２－14　その他の施設（ごみの中間処理施設）及び処理実績等一覧表</t>
    <rPh sb="1" eb="3">
      <t>サンコウ</t>
    </rPh>
    <rPh sb="4" eb="5">
      <t>ヒョウ</t>
    </rPh>
    <rPh sb="12" eb="13">
      <t>タ</t>
    </rPh>
    <rPh sb="14" eb="16">
      <t>シセツ</t>
    </rPh>
    <rPh sb="20" eb="22">
      <t>チュウカン</t>
    </rPh>
    <rPh sb="22" eb="24">
      <t>ショリ</t>
    </rPh>
    <rPh sb="24" eb="26">
      <t>シセツ</t>
    </rPh>
    <rPh sb="27" eb="28">
      <t>オヨ</t>
    </rPh>
    <rPh sb="29" eb="31">
      <t>ショリ</t>
    </rPh>
    <rPh sb="31" eb="33">
      <t>ジッセキ</t>
    </rPh>
    <rPh sb="33" eb="34">
      <t>トウ</t>
    </rPh>
    <rPh sb="34" eb="36">
      <t>イチラン</t>
    </rPh>
    <rPh sb="36" eb="37">
      <t>ヒョウ</t>
    </rPh>
    <phoneticPr fontId="5"/>
  </si>
  <si>
    <t>尾道市因島大浜町1217-1</t>
  </si>
  <si>
    <t>表２－17 最終処分場及び埋立実績等一覧表</t>
    <rPh sb="0" eb="1">
      <t>ヒョウ</t>
    </rPh>
    <rPh sb="6" eb="8">
      <t>サイシュウ</t>
    </rPh>
    <rPh sb="8" eb="10">
      <t>ショブン</t>
    </rPh>
    <rPh sb="10" eb="11">
      <t>バ</t>
    </rPh>
    <rPh sb="11" eb="12">
      <t>オヨ</t>
    </rPh>
    <rPh sb="13" eb="14">
      <t>ウメタ</t>
    </rPh>
    <rPh sb="14" eb="15">
      <t>タ</t>
    </rPh>
    <rPh sb="15" eb="17">
      <t>ジッセキ</t>
    </rPh>
    <rPh sb="17" eb="18">
      <t>トウ</t>
    </rPh>
    <rPh sb="18" eb="20">
      <t>イチラン</t>
    </rPh>
    <rPh sb="20" eb="21">
      <t>ヒョウ</t>
    </rPh>
    <phoneticPr fontId="5"/>
  </si>
  <si>
    <t>グリーンセンター陽光</t>
  </si>
  <si>
    <t>広島市南区東雲三丁目17-1</t>
  </si>
  <si>
    <t>庄原市一木町266-2</t>
  </si>
  <si>
    <t>竹原市吉名町2654</t>
  </si>
  <si>
    <t>呉市破砕処理場</t>
    <rPh sb="0" eb="2">
      <t>クレシ</t>
    </rPh>
    <rPh sb="4" eb="7">
      <t>ショリジョウ</t>
    </rPh>
    <phoneticPr fontId="5"/>
  </si>
  <si>
    <t>安芸郡坂町鯛尾一丁目4-21</t>
  </si>
  <si>
    <t>呉市広多賀谷4丁目地内</t>
  </si>
  <si>
    <t>呉市資源化施設</t>
  </si>
  <si>
    <t>尾道市因島リサイクルセンター</t>
  </si>
  <si>
    <t>尾道市容器包装プラスチック工場</t>
  </si>
  <si>
    <t>安芸郡海田町国信2丁目18-1</t>
  </si>
  <si>
    <t>庄原市是松町20-25</t>
  </si>
  <si>
    <t>江田島市リレーセンター(可燃ごみ)</t>
  </si>
  <si>
    <t>クリーンセンターじんせきストックヤード</t>
  </si>
  <si>
    <t>江田島市沖美町岡大王10718-1</t>
  </si>
  <si>
    <t>三原広域</t>
  </si>
  <si>
    <t>三原市久井町坂井原11358-66</t>
  </si>
  <si>
    <t>使用開始</t>
  </si>
  <si>
    <t>廃棄物再生利用施設(プラスチック圧縮梱包施設)</t>
  </si>
  <si>
    <t>府中市</t>
    <rPh sb="0" eb="3">
      <t>フチュウシ</t>
    </rPh>
    <phoneticPr fontId="16"/>
  </si>
  <si>
    <t>2015（H27）</t>
  </si>
  <si>
    <t>クリーンセンターくれ(ごみ破砕選別施設)</t>
  </si>
  <si>
    <t>廿日市市宮島粗大ごみ処理施設(宮島清掃センター内)</t>
  </si>
  <si>
    <t>粗大ごみ処理施設</t>
  </si>
  <si>
    <t>芸北広域きれいセンター粗大ごみ処理施設</t>
  </si>
  <si>
    <t>賀茂環境センター(粗大ごみ処理施設)</t>
  </si>
  <si>
    <t>庄原市一般廃棄物最終処分場(グリーンハウス)</t>
  </si>
  <si>
    <t>表２－10 焼却施設及び処理実績等一覧表</t>
  </si>
  <si>
    <t>廿日市市大野清掃センター</t>
  </si>
  <si>
    <t>庄原市東城町久代6671-2</t>
  </si>
  <si>
    <t>庄原市東城クリーンセンターごみ固形燃料化施設</t>
  </si>
  <si>
    <t>大竹市ごみ固形化燃料施設</t>
  </si>
  <si>
    <t>その他、焼却残渣</t>
    <rPh sb="2" eb="3">
      <t>タ</t>
    </rPh>
    <rPh sb="4" eb="6">
      <t>ショウキャク</t>
    </rPh>
    <rPh sb="6" eb="8">
      <t>ザンサ</t>
    </rPh>
    <phoneticPr fontId="5"/>
  </si>
  <si>
    <t>甲世衛生</t>
  </si>
  <si>
    <t>エコワイズセンター</t>
  </si>
  <si>
    <t>リサイクルセンター坂</t>
  </si>
  <si>
    <t>溶融処理
その他</t>
  </si>
  <si>
    <t>呉市広多賀谷4丁目地内(呉市資源化施設内)</t>
  </si>
  <si>
    <t>三原市清掃工場　ストックヤード</t>
  </si>
  <si>
    <t>尾道市ストックヤードPET減容施設</t>
  </si>
  <si>
    <t>たいびエコセンター</t>
  </si>
  <si>
    <t>福山市クリーンセンター(リサイクル工場)</t>
  </si>
  <si>
    <t>福山市西部ストックヤード</t>
  </si>
  <si>
    <t>江田島市環境センター(鉄・アルミ缶)</t>
  </si>
  <si>
    <t>江田島市リレーセンター(ストックヤード)</t>
  </si>
  <si>
    <t>安芸郡坂町2430</t>
  </si>
  <si>
    <t>安芸郡府中町八幡四丁目1-1</t>
  </si>
  <si>
    <t>府中町環境センター</t>
  </si>
  <si>
    <t>世羅郡世羅町大字川尻10781-19</t>
  </si>
  <si>
    <t>熊野町環境センターストックヤード</t>
  </si>
  <si>
    <t>賀茂環境センター</t>
  </si>
  <si>
    <t>竹原安芸津最終処分場(保管施設)</t>
  </si>
  <si>
    <t>神石高原町</t>
    <rPh sb="0" eb="2">
      <t>ジンセキ</t>
    </rPh>
    <rPh sb="2" eb="4">
      <t>コウゲン</t>
    </rPh>
    <rPh sb="4" eb="5">
      <t>チョウ</t>
    </rPh>
    <phoneticPr fontId="16"/>
  </si>
  <si>
    <t>沖浦古紙ストックヤード</t>
  </si>
  <si>
    <t>三原市久井町坂井原1358-82</t>
  </si>
  <si>
    <t>広島市玖谷埋立地</t>
  </si>
  <si>
    <t>呉市一般廃棄物最終処分場</t>
  </si>
  <si>
    <t>尾道市最終処分場(原田町)</t>
  </si>
  <si>
    <t>（㎡）</t>
  </si>
  <si>
    <t>廿日市市宮島廃棄物最終埋立処分場（現有）</t>
    <rPh sb="0" eb="4">
      <t>ハツカイチシ</t>
    </rPh>
    <rPh sb="6" eb="9">
      <t>ハイキブツ</t>
    </rPh>
    <rPh sb="11" eb="12">
      <t>ウ</t>
    </rPh>
    <rPh sb="12" eb="13">
      <t>タ</t>
    </rPh>
    <phoneticPr fontId="5"/>
  </si>
  <si>
    <t>広島市西区商工センター七丁目7-2</t>
  </si>
  <si>
    <t>尾道市因島一般廃棄物最終処分場</t>
  </si>
  <si>
    <t>尾道市瀬戸田町名荷2221</t>
  </si>
  <si>
    <t>福山市沼隈町下山南西ヶ迫池内</t>
    <rPh sb="0" eb="3">
      <t>フクヤマシ</t>
    </rPh>
    <rPh sb="3" eb="6">
      <t>ヌマクマチョウ</t>
    </rPh>
    <rPh sb="6" eb="7">
      <t>シタ</t>
    </rPh>
    <rPh sb="7" eb="8">
      <t>ヤマ</t>
    </rPh>
    <rPh sb="8" eb="9">
      <t>ミナミ</t>
    </rPh>
    <rPh sb="9" eb="10">
      <t>ニシ</t>
    </rPh>
    <rPh sb="11" eb="12">
      <t>サコ</t>
    </rPh>
    <rPh sb="12" eb="14">
      <t>イケウチ</t>
    </rPh>
    <phoneticPr fontId="5"/>
  </si>
  <si>
    <t>福山市赤坂町赤阪521</t>
  </si>
  <si>
    <t>尾道市瀬戸田名荷埋立処分地</t>
  </si>
  <si>
    <t>江田島市</t>
    <rPh sb="0" eb="3">
      <t>エタジマ</t>
    </rPh>
    <rPh sb="3" eb="4">
      <t>シ</t>
    </rPh>
    <phoneticPr fontId="5"/>
  </si>
  <si>
    <t>福山市内海最終処分場</t>
  </si>
  <si>
    <t>福山市新市クリーンセンター最終処分埋立地</t>
  </si>
  <si>
    <t>新設</t>
    <rPh sb="0" eb="2">
      <t>シンセツ</t>
    </rPh>
    <phoneticPr fontId="5"/>
  </si>
  <si>
    <t>福山市深品最終処分場</t>
  </si>
  <si>
    <t>能変</t>
  </si>
  <si>
    <t>庄原市是松町20-26</t>
  </si>
  <si>
    <t>廿日市市大野一般廃棄物最終処分場</t>
  </si>
  <si>
    <t>Ｈ28.4.1山県郡西部（解散）から継承</t>
    <rPh sb="13" eb="15">
      <t>カイサン</t>
    </rPh>
    <phoneticPr fontId="5"/>
  </si>
  <si>
    <t>廿日市市宮島廃棄物最終埋立処分場(新設)</t>
  </si>
  <si>
    <t>江田島市環境センター(第2埋立地)</t>
  </si>
  <si>
    <t>尾道市最終処分場（浦崎町）</t>
    <rPh sb="0" eb="3">
      <t>オノミチシ</t>
    </rPh>
    <rPh sb="3" eb="5">
      <t>サイシュウ</t>
    </rPh>
    <rPh sb="5" eb="8">
      <t>ショブンジョウ</t>
    </rPh>
    <rPh sb="9" eb="11">
      <t>ウラサキ</t>
    </rPh>
    <rPh sb="11" eb="12">
      <t>チョウ</t>
    </rPh>
    <phoneticPr fontId="5"/>
  </si>
  <si>
    <t>尾道市因島重井町5334</t>
  </si>
  <si>
    <t>広島市安佐北区安佐町筒瀬1022</t>
    <rPh sb="0" eb="3">
      <t>ヒロシマシ</t>
    </rPh>
    <rPh sb="3" eb="7">
      <t>アサキタク</t>
    </rPh>
    <rPh sb="7" eb="9">
      <t>アサ</t>
    </rPh>
    <rPh sb="9" eb="10">
      <t>マチ</t>
    </rPh>
    <rPh sb="10" eb="11">
      <t>ツツ</t>
    </rPh>
    <rPh sb="11" eb="12">
      <t>セ</t>
    </rPh>
    <phoneticPr fontId="5"/>
  </si>
  <si>
    <t>蒲刈清掃センター</t>
    <rPh sb="0" eb="2">
      <t>カマガリ</t>
    </rPh>
    <rPh sb="2" eb="4">
      <t>セイソウ</t>
    </rPh>
    <phoneticPr fontId="5"/>
  </si>
  <si>
    <t>呉市音戸町渡子一丁目5-25</t>
    <rPh sb="0" eb="2">
      <t>クレシ</t>
    </rPh>
    <rPh sb="2" eb="5">
      <t>オンドチョウ</t>
    </rPh>
    <rPh sb="5" eb="6">
      <t>ワタ</t>
    </rPh>
    <rPh sb="6" eb="7">
      <t>コ</t>
    </rPh>
    <rPh sb="7" eb="10">
      <t>１チョウメ</t>
    </rPh>
    <phoneticPr fontId="5"/>
  </si>
  <si>
    <t>破</t>
    <rPh sb="0" eb="1">
      <t>ヤブ</t>
    </rPh>
    <phoneticPr fontId="5"/>
  </si>
  <si>
    <t>日附環境美化センター</t>
    <rPh sb="0" eb="1">
      <t>ヒ</t>
    </rPh>
    <rPh sb="1" eb="2">
      <t>フ</t>
    </rPh>
    <rPh sb="2" eb="4">
      <t>カンキョウ</t>
    </rPh>
    <rPh sb="4" eb="6">
      <t>ビカ</t>
    </rPh>
    <phoneticPr fontId="5"/>
  </si>
  <si>
    <t>埋立終了</t>
    <rPh sb="0" eb="2">
      <t>ウメタテ</t>
    </rPh>
    <rPh sb="2" eb="4">
      <t>シュウリョウ</t>
    </rPh>
    <phoneticPr fontId="5"/>
  </si>
  <si>
    <t>リサイクルセンター坂</t>
    <rPh sb="9" eb="10">
      <t>サカ</t>
    </rPh>
    <phoneticPr fontId="5"/>
  </si>
  <si>
    <t>芸予環境衛生センター（ごみ処理施設）</t>
  </si>
  <si>
    <t>（ｋＷ）</t>
  </si>
  <si>
    <t>不燃ごみ、処理残渣、焼却残渣</t>
    <rPh sb="0" eb="2">
      <t>フネン</t>
    </rPh>
    <rPh sb="5" eb="7">
      <t>ショリ</t>
    </rPh>
    <rPh sb="7" eb="9">
      <t>ザンサ</t>
    </rPh>
    <rPh sb="10" eb="12">
      <t>ショウキャク</t>
    </rPh>
    <rPh sb="12" eb="14">
      <t>ザンサ</t>
    </rPh>
    <phoneticPr fontId="5"/>
  </si>
  <si>
    <t>三原市八坂町10227</t>
  </si>
  <si>
    <t>セメント固化
薬剤処理</t>
  </si>
  <si>
    <t>江田島市環境センター（第１埋立地）</t>
    <rPh sb="0" eb="3">
      <t>エタジマ</t>
    </rPh>
    <rPh sb="3" eb="4">
      <t>シ</t>
    </rPh>
    <rPh sb="11" eb="12">
      <t>ダイ</t>
    </rPh>
    <rPh sb="13" eb="16">
      <t>ウメタテチ</t>
    </rPh>
    <phoneticPr fontId="5"/>
  </si>
  <si>
    <t>福山市新市町大字下安井3328-6</t>
  </si>
  <si>
    <t>直営
一部委託</t>
  </si>
  <si>
    <t>江田島市リレーセンター（古紙）</t>
    <rPh sb="12" eb="14">
      <t>コシ</t>
    </rPh>
    <phoneticPr fontId="5"/>
  </si>
  <si>
    <t>山県郡北広島町川井11080-18</t>
  </si>
  <si>
    <t>尾道市</t>
    <rPh sb="0" eb="2">
      <t>オノミチ</t>
    </rPh>
    <phoneticPr fontId="5"/>
  </si>
  <si>
    <t>広島中央</t>
    <rPh sb="0" eb="1">
      <t>ヒロ</t>
    </rPh>
    <rPh sb="1" eb="2">
      <t>シマ</t>
    </rPh>
    <rPh sb="2" eb="4">
      <t>チュウオウ</t>
    </rPh>
    <phoneticPr fontId="5"/>
  </si>
  <si>
    <t>東広島市西条町上三永10766-1</t>
  </si>
  <si>
    <t>呉市川尻町水落1018-46</t>
  </si>
  <si>
    <t>廿日市市大野1814-24</t>
  </si>
  <si>
    <t>有</t>
    <rPh sb="0" eb="1">
      <t>ア</t>
    </rPh>
    <phoneticPr fontId="5"/>
  </si>
  <si>
    <t>ペットボトル</t>
  </si>
  <si>
    <t>廿日市市浅原524</t>
  </si>
  <si>
    <t>広島市佐伯区五日市町石内1979</t>
  </si>
  <si>
    <t>　　　２ 施設改廃等：「建設」建設中、「新設」新規稼働、「変無」能力変更なし、「能変」能力変更あり
　　　　　</t>
  </si>
  <si>
    <t>東広島市黒瀬町国近10427-24</t>
    <rPh sb="0" eb="1">
      <t>ヒガシ</t>
    </rPh>
    <rPh sb="1" eb="4">
      <t>ヒロシマシ</t>
    </rPh>
    <rPh sb="4" eb="6">
      <t>クロセ</t>
    </rPh>
    <rPh sb="6" eb="7">
      <t>マチ</t>
    </rPh>
    <rPh sb="7" eb="8">
      <t>クニ</t>
    </rPh>
    <rPh sb="8" eb="9">
      <t>チカ</t>
    </rPh>
    <phoneticPr fontId="5"/>
  </si>
  <si>
    <t>年　間
処理量</t>
  </si>
  <si>
    <t>資　源
回収量</t>
  </si>
  <si>
    <t>尾道市</t>
    <rPh sb="0" eb="3">
      <t>オノミチシ</t>
    </rPh>
    <phoneticPr fontId="5"/>
  </si>
  <si>
    <t>神石高原町</t>
    <rPh sb="0" eb="2">
      <t>ジンセキ</t>
    </rPh>
    <rPh sb="2" eb="4">
      <t>コウゲン</t>
    </rPh>
    <rPh sb="4" eb="5">
      <t>チョウ</t>
    </rPh>
    <phoneticPr fontId="5"/>
  </si>
  <si>
    <t>2007（H19）</t>
  </si>
  <si>
    <t>併</t>
    <rPh sb="0" eb="1">
      <t>ヘイ</t>
    </rPh>
    <phoneticPr fontId="5"/>
  </si>
  <si>
    <t>変無</t>
    <rPh sb="0" eb="1">
      <t>ヘン</t>
    </rPh>
    <rPh sb="1" eb="2">
      <t>ム</t>
    </rPh>
    <phoneticPr fontId="5"/>
  </si>
  <si>
    <t>発電用</t>
  </si>
  <si>
    <t>府中市鵜飼町74-2</t>
  </si>
  <si>
    <t>福山市内海町字新道662</t>
  </si>
  <si>
    <t>東広島市黒瀬町国近10427-24</t>
  </si>
  <si>
    <t>呉市音戸町渡子一丁目5-25</t>
    <rPh sb="0" eb="2">
      <t>クレシ</t>
    </rPh>
    <rPh sb="2" eb="5">
      <t>オンドチョウ</t>
    </rPh>
    <rPh sb="5" eb="7">
      <t>トノコ</t>
    </rPh>
    <rPh sb="7" eb="10">
      <t>イッチョウメ</t>
    </rPh>
    <phoneticPr fontId="5"/>
  </si>
  <si>
    <t>山間</t>
    <rPh sb="0" eb="2">
      <t>サンカン</t>
    </rPh>
    <phoneticPr fontId="5"/>
  </si>
  <si>
    <t>屋内</t>
  </si>
  <si>
    <t>尾道市</t>
    <rPh sb="0" eb="2">
      <t>オノミチ</t>
    </rPh>
    <rPh sb="2" eb="3">
      <t>シ</t>
    </rPh>
    <phoneticPr fontId="5"/>
  </si>
  <si>
    <t>埋立中</t>
    <rPh sb="0" eb="2">
      <t>ウメタテ</t>
    </rPh>
    <rPh sb="2" eb="3">
      <t>チュウ</t>
    </rPh>
    <phoneticPr fontId="5"/>
  </si>
  <si>
    <t>埋立中</t>
    <rPh sb="0" eb="3">
      <t>ウメタテチュウ</t>
    </rPh>
    <phoneticPr fontId="5"/>
  </si>
  <si>
    <t>呉市広多賀谷三丁目地先</t>
    <rPh sb="0" eb="2">
      <t>クレシ</t>
    </rPh>
    <rPh sb="2" eb="3">
      <t>ヒロ</t>
    </rPh>
    <rPh sb="3" eb="4">
      <t>タ</t>
    </rPh>
    <rPh sb="4" eb="5">
      <t>ガ</t>
    </rPh>
    <rPh sb="5" eb="6">
      <t>タニ</t>
    </rPh>
    <rPh sb="6" eb="9">
      <t>３チョウメ</t>
    </rPh>
    <rPh sb="9" eb="10">
      <t>チ</t>
    </rPh>
    <rPh sb="10" eb="11">
      <t>サキ</t>
    </rPh>
    <phoneticPr fontId="5"/>
  </si>
  <si>
    <t>廿日市市佐伯一般廃棄物最終処分場</t>
    <rPh sb="0" eb="4">
      <t>ハツカイチシ</t>
    </rPh>
    <phoneticPr fontId="5"/>
  </si>
  <si>
    <t>廿日市市宮島町1153-12</t>
    <rPh sb="0" eb="4">
      <t>ハツカイチシ</t>
    </rPh>
    <rPh sb="4" eb="6">
      <t>ミヤジマ</t>
    </rPh>
    <rPh sb="6" eb="7">
      <t>マチ</t>
    </rPh>
    <phoneticPr fontId="5"/>
  </si>
  <si>
    <t>世羅町川尻10781-20</t>
    <rPh sb="0" eb="2">
      <t>セラ</t>
    </rPh>
    <rPh sb="2" eb="3">
      <t>マチ</t>
    </rPh>
    <rPh sb="3" eb="5">
      <t>カワジリ</t>
    </rPh>
    <phoneticPr fontId="5"/>
  </si>
  <si>
    <t>甲世衛生組合一般廃棄物最終処分場</t>
    <rPh sb="6" eb="8">
      <t>イッパン</t>
    </rPh>
    <rPh sb="8" eb="11">
      <t>ハイキブツ</t>
    </rPh>
    <phoneticPr fontId="5"/>
  </si>
  <si>
    <t>賀茂環境センター（１工区）</t>
    <rPh sb="10" eb="12">
      <t>コウク</t>
    </rPh>
    <phoneticPr fontId="5"/>
  </si>
  <si>
    <t>福山市</t>
    <rPh sb="0" eb="3">
      <t>フクヤマシ</t>
    </rPh>
    <phoneticPr fontId="5"/>
  </si>
  <si>
    <t>三原市本郷町本郷373</t>
    <rPh sb="0" eb="3">
      <t>ミハラシ</t>
    </rPh>
    <rPh sb="3" eb="5">
      <t>ホンゴウ</t>
    </rPh>
    <rPh sb="5" eb="6">
      <t>マチ</t>
    </rPh>
    <rPh sb="6" eb="8">
      <t>ホンゴウ</t>
    </rPh>
    <phoneticPr fontId="5"/>
  </si>
  <si>
    <t>江田島市沖美町岡大王718-1</t>
    <rPh sb="0" eb="3">
      <t>エタジマ</t>
    </rPh>
    <rPh sb="3" eb="4">
      <t>シ</t>
    </rPh>
    <rPh sb="4" eb="6">
      <t>オキミ</t>
    </rPh>
    <rPh sb="6" eb="7">
      <t>マチ</t>
    </rPh>
    <rPh sb="7" eb="8">
      <t>オカ</t>
    </rPh>
    <rPh sb="8" eb="10">
      <t>ダイオウ</t>
    </rPh>
    <phoneticPr fontId="5"/>
  </si>
  <si>
    <t>広島市安佐北区安佐町大字筒瀬2030</t>
  </si>
  <si>
    <t>福山市神辺町上御領7300-13</t>
  </si>
  <si>
    <t>紙、金属、ガラス、ペットボトル、その他</t>
    <rPh sb="0" eb="1">
      <t>カミ</t>
    </rPh>
    <rPh sb="2" eb="4">
      <t>キンゾク</t>
    </rPh>
    <rPh sb="18" eb="19">
      <t>タ</t>
    </rPh>
    <phoneticPr fontId="5"/>
  </si>
  <si>
    <t>呉市焼山町字打田619-1</t>
  </si>
  <si>
    <t>平地</t>
  </si>
  <si>
    <t>福山市新市町大字下安井1825</t>
  </si>
  <si>
    <t>府中市諸毛町231</t>
  </si>
  <si>
    <t>神石郡神石高原町有木7170-2</t>
  </si>
  <si>
    <t>2005（H17）</t>
  </si>
  <si>
    <t>2012（H24）</t>
  </si>
  <si>
    <t>江田島市</t>
    <rPh sb="0" eb="3">
      <t>エタジマ</t>
    </rPh>
    <rPh sb="3" eb="4">
      <t>シ</t>
    </rPh>
    <phoneticPr fontId="16"/>
  </si>
  <si>
    <t>2006（H18）</t>
  </si>
  <si>
    <t>2010（H22）</t>
  </si>
  <si>
    <t>2012（H22）</t>
  </si>
  <si>
    <t>2011（H21）</t>
  </si>
  <si>
    <t>2019（R1）　廃止</t>
    <rPh sb="9" eb="11">
      <t>ハイシ</t>
    </rPh>
    <phoneticPr fontId="5"/>
  </si>
  <si>
    <t>2013（H25）</t>
  </si>
  <si>
    <t>2019（R1）</t>
  </si>
  <si>
    <t>2008（H18）</t>
  </si>
  <si>
    <t>2018（H30）</t>
  </si>
  <si>
    <t>2011（H23）</t>
  </si>
  <si>
    <t>併用</t>
  </si>
  <si>
    <t>2003（H15）</t>
  </si>
  <si>
    <t>（注）１ 種類：「破」は破砕、「圧」は圧縮、「併」は併用施設</t>
  </si>
  <si>
    <t>保　管
分類数</t>
  </si>
  <si>
    <t>プラスチック</t>
  </si>
  <si>
    <t>屋外</t>
  </si>
  <si>
    <t>2009（H21）</t>
  </si>
  <si>
    <t>場内温水、場外温水</t>
  </si>
  <si>
    <t>建設中、休止、廃止等施設</t>
    <rPh sb="0" eb="3">
      <t>ケンセツチュウ</t>
    </rPh>
    <rPh sb="4" eb="6">
      <t>キュウシ</t>
    </rPh>
    <rPh sb="7" eb="9">
      <t>ハイシ</t>
    </rPh>
    <rPh sb="9" eb="10">
      <t>トウ</t>
    </rPh>
    <rPh sb="10" eb="12">
      <t>シセツ</t>
    </rPh>
    <phoneticPr fontId="5"/>
  </si>
  <si>
    <t>可燃ごみ、粗大ごみ</t>
    <rPh sb="0" eb="2">
      <t>カネン</t>
    </rPh>
    <rPh sb="5" eb="7">
      <t>ソダイ</t>
    </rPh>
    <phoneticPr fontId="5"/>
  </si>
  <si>
    <t>可燃ごみ、処理残さ</t>
    <rPh sb="0" eb="2">
      <t>カネン</t>
    </rPh>
    <rPh sb="5" eb="7">
      <t>ショリ</t>
    </rPh>
    <rPh sb="7" eb="8">
      <t>ザン</t>
    </rPh>
    <phoneticPr fontId="5"/>
  </si>
  <si>
    <t>（注）施設改廃等：「建設」建設中、「新設」新規稼働、「変無」能力変更なし、「能変」能力変更あり</t>
    <rPh sb="18" eb="20">
      <t>シンセツ</t>
    </rPh>
    <rPh sb="21" eb="23">
      <t>シンキ</t>
    </rPh>
    <rPh sb="23" eb="25">
      <t>カドウ</t>
    </rPh>
    <phoneticPr fontId="5"/>
  </si>
  <si>
    <t>紙、金属、ガラス、その他</t>
    <rPh sb="0" eb="1">
      <t>カミ</t>
    </rPh>
    <rPh sb="2" eb="4">
      <t>キンゾク</t>
    </rPh>
    <rPh sb="11" eb="12">
      <t>タ</t>
    </rPh>
    <phoneticPr fontId="5"/>
  </si>
  <si>
    <t>合　計</t>
    <rPh sb="0" eb="1">
      <t>ア</t>
    </rPh>
    <rPh sb="2" eb="3">
      <t>ケイ</t>
    </rPh>
    <phoneticPr fontId="5"/>
  </si>
  <si>
    <t>紙、ペットボトル</t>
    <rPh sb="0" eb="1">
      <t>カミ</t>
    </rPh>
    <phoneticPr fontId="5"/>
  </si>
  <si>
    <t>処理残渣、焼却残渣</t>
    <rPh sb="0" eb="2">
      <t>ショリ</t>
    </rPh>
    <rPh sb="2" eb="4">
      <t>ザンサ</t>
    </rPh>
    <rPh sb="5" eb="7">
      <t>ショウキャク</t>
    </rPh>
    <rPh sb="7" eb="9">
      <t>ザンサ</t>
    </rPh>
    <phoneticPr fontId="5"/>
  </si>
  <si>
    <t>処理残渣、焼却残渣、その他</t>
    <rPh sb="0" eb="2">
      <t>ショリ</t>
    </rPh>
    <rPh sb="2" eb="4">
      <t>ザンサ</t>
    </rPh>
    <rPh sb="5" eb="7">
      <t>ショウキャク</t>
    </rPh>
    <rPh sb="7" eb="9">
      <t>ザンサ</t>
    </rPh>
    <rPh sb="12" eb="13">
      <t>タ</t>
    </rPh>
    <phoneticPr fontId="5"/>
  </si>
  <si>
    <t>庄原市</t>
    <rPh sb="0" eb="3">
      <t>ショウバラシ</t>
    </rPh>
    <phoneticPr fontId="16"/>
  </si>
  <si>
    <t>安芸太田町穴1456番地１</t>
  </si>
  <si>
    <t>広島中央</t>
    <rPh sb="0" eb="1">
      <t>ヒロ</t>
    </rPh>
    <rPh sb="1" eb="2">
      <t>シマ</t>
    </rPh>
    <rPh sb="2" eb="4">
      <t>チュウオウ</t>
    </rPh>
    <phoneticPr fontId="16"/>
  </si>
  <si>
    <t>府中市上下町水永419-8</t>
  </si>
  <si>
    <t>安芸郡熊野町2682-73</t>
  </si>
  <si>
    <t>豊田郡大崎上島町沖浦106-10</t>
  </si>
  <si>
    <t>2020（R2）</t>
  </si>
  <si>
    <t>呉市広多賀谷3丁目9-3</t>
  </si>
  <si>
    <t>三原市八坂町10227番地</t>
  </si>
  <si>
    <t>福山市内海町字新道644-1</t>
  </si>
  <si>
    <t>不燃ごみ、資源ごみ、粗大ごみ</t>
    <rPh sb="0" eb="2">
      <t>フネン</t>
    </rPh>
    <rPh sb="5" eb="7">
      <t>シゲン</t>
    </rPh>
    <rPh sb="10" eb="12">
      <t>ソダイ</t>
    </rPh>
    <phoneticPr fontId="5"/>
  </si>
  <si>
    <t>広島中央エコパーク(高効率ごみ発電施設)</t>
  </si>
  <si>
    <t>場内温水、 場内蒸気、 場外温水、 
発電（場内利用、場外利用）</t>
  </si>
  <si>
    <t>市町、
事務組合名</t>
    <rPh sb="4" eb="6">
      <t>ジム</t>
    </rPh>
    <phoneticPr fontId="5"/>
  </si>
  <si>
    <t xml:space="preserve">          ２ 施設改廃等：「建設」建設中、「新設」新規稼働、「変無」能力変更なし、「能変」能力変更あり</t>
    <rPh sb="12" eb="14">
      <t>シセツ</t>
    </rPh>
    <phoneticPr fontId="5"/>
  </si>
  <si>
    <t>場内温水、 場内蒸気、 
発電（場内利用、場外利用）</t>
  </si>
  <si>
    <r>
      <t>（ｍ</t>
    </r>
    <r>
      <rPr>
        <vertAlign val="superscript"/>
        <sz val="12"/>
        <rFont val="游ゴシック Medium"/>
        <family val="3"/>
        <charset val="128"/>
      </rPr>
      <t>2</t>
    </r>
    <r>
      <rPr>
        <sz val="12"/>
        <rFont val="游ゴシック Medium"/>
        <family val="3"/>
        <charset val="128"/>
      </rPr>
      <t>）</t>
    </r>
  </si>
  <si>
    <r>
      <t>（ｍ</t>
    </r>
    <r>
      <rPr>
        <vertAlign val="superscript"/>
        <sz val="12"/>
        <rFont val="游ゴシック Medium"/>
        <family val="3"/>
        <charset val="128"/>
      </rPr>
      <t>3</t>
    </r>
    <r>
      <rPr>
        <sz val="12"/>
        <rFont val="游ゴシック Medium"/>
        <family val="3"/>
        <charset val="128"/>
      </rPr>
      <t>）</t>
    </r>
  </si>
  <si>
    <t>令和５年３月31日現在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5"/>
  </si>
  <si>
    <t>変無</t>
    <rPh sb="0" eb="1">
      <t>ヘンコウ</t>
    </rPh>
    <rPh sb="1" eb="2">
      <t>ナ</t>
    </rPh>
    <phoneticPr fontId="0"/>
  </si>
  <si>
    <t>変無</t>
    <rPh sb="0" eb="1">
      <t>ヘン</t>
    </rPh>
    <rPh sb="1" eb="2">
      <t>ナシ</t>
    </rPh>
    <phoneticPr fontId="0"/>
  </si>
  <si>
    <t>変無</t>
    <rPh sb="0" eb="1">
      <t>カ</t>
    </rPh>
    <rPh sb="1" eb="2">
      <t>ム</t>
    </rPh>
    <phoneticPr fontId="0"/>
  </si>
  <si>
    <t>廿日市市大野2715-7</t>
    <rPh sb="0" eb="4">
      <t>ハツカイチシ</t>
    </rPh>
    <rPh sb="4" eb="6">
      <t>オオノ</t>
    </rPh>
    <phoneticPr fontId="5"/>
  </si>
  <si>
    <t>佐伯町一般廃棄物最終処分場</t>
    <rPh sb="2" eb="3">
      <t>マチ</t>
    </rPh>
    <rPh sb="3" eb="5">
      <t>イッパン</t>
    </rPh>
    <rPh sb="5" eb="8">
      <t>ハイキブツ</t>
    </rPh>
    <phoneticPr fontId="5"/>
  </si>
  <si>
    <t>1994(H6)</t>
  </si>
  <si>
    <t xml:space="preserve"> 1994 (H6)　    休止</t>
    <rPh sb="15" eb="17">
      <t>キュウシ</t>
    </rPh>
    <phoneticPr fontId="5"/>
  </si>
  <si>
    <t>2018（H30）  廃止</t>
    <rPh sb="11" eb="13">
      <t>ハイシ</t>
    </rPh>
    <phoneticPr fontId="5"/>
  </si>
  <si>
    <t>2015（H27）  廃止</t>
    <rPh sb="11" eb="13">
      <t>ハイシ</t>
    </rPh>
    <phoneticPr fontId="5"/>
  </si>
  <si>
    <t xml:space="preserve"> 2006（H18）　休止</t>
    <rPh sb="11" eb="13">
      <t>キュウシ</t>
    </rPh>
    <phoneticPr fontId="5"/>
  </si>
  <si>
    <t xml:space="preserve"> 2012（H24）　休止</t>
    <rPh sb="11" eb="13">
      <t>キュウシ</t>
    </rPh>
    <phoneticPr fontId="5"/>
  </si>
  <si>
    <t xml:space="preserve"> 2013（H25）　廃止</t>
    <rPh sb="11" eb="13">
      <t>ハイシ</t>
    </rPh>
    <phoneticPr fontId="5"/>
  </si>
  <si>
    <t>広島中央</t>
    <rPh sb="0" eb="1">
      <t>ヒロ</t>
    </rPh>
    <rPh sb="1" eb="2">
      <t>シマ</t>
    </rPh>
    <rPh sb="2" eb="4">
      <t>チュウオウ</t>
    </rPh>
    <phoneticPr fontId="0"/>
  </si>
  <si>
    <t>紙、ガラス、ペットボトル、プラスティック、その他</t>
    <rPh sb="0" eb="1">
      <t>カミ</t>
    </rPh>
    <rPh sb="23" eb="24">
      <t>タ</t>
    </rPh>
    <phoneticPr fontId="5"/>
  </si>
  <si>
    <t>2021（R3）</t>
    <phoneticPr fontId="5"/>
  </si>
  <si>
    <t>変無</t>
    <rPh sb="0" eb="1">
      <t>ヘンコウ</t>
    </rPh>
    <rPh sb="1" eb="2">
      <t>ナ</t>
    </rPh>
    <phoneticPr fontId="0"/>
  </si>
  <si>
    <t>能変</t>
    <rPh sb="0" eb="1">
      <t>ノウ</t>
    </rPh>
    <rPh sb="1" eb="2">
      <t>ヘン</t>
    </rPh>
    <phoneticPr fontId="0"/>
  </si>
  <si>
    <t>変無</t>
    <rPh sb="0" eb="1">
      <t>ヘン</t>
    </rPh>
    <rPh sb="1" eb="2">
      <t>ナシ</t>
    </rPh>
    <phoneticPr fontId="0"/>
  </si>
  <si>
    <t>委託</t>
    <phoneticPr fontId="5"/>
  </si>
  <si>
    <t>2022（R4）</t>
    <phoneticPr fontId="5"/>
  </si>
  <si>
    <t>休止</t>
    <rPh sb="0" eb="2">
      <t>キュウシ</t>
    </rPh>
    <phoneticPr fontId="23"/>
  </si>
  <si>
    <t>廃止</t>
    <rPh sb="0" eb="2">
      <t>ハイシ</t>
    </rPh>
    <phoneticPr fontId="23"/>
  </si>
  <si>
    <t>2013（H25）</t>
    <phoneticPr fontId="5"/>
  </si>
  <si>
    <t>呉市蒲刈町田戸大信11066-4</t>
    <rPh sb="0" eb="2">
      <t>クレシ</t>
    </rPh>
    <rPh sb="2" eb="4">
      <t>カマガリ</t>
    </rPh>
    <rPh sb="4" eb="5">
      <t>マチ</t>
    </rPh>
    <rPh sb="5" eb="6">
      <t>タ</t>
    </rPh>
    <rPh sb="6" eb="7">
      <t>ト</t>
    </rPh>
    <rPh sb="7" eb="8">
      <t>オオ</t>
    </rPh>
    <rPh sb="8" eb="9">
      <t>ノブ</t>
    </rPh>
    <phoneticPr fontId="2"/>
  </si>
  <si>
    <t>尾道市</t>
    <rPh sb="0" eb="3">
      <t>オノミチシ</t>
    </rPh>
    <phoneticPr fontId="23"/>
  </si>
  <si>
    <t>庄原市</t>
    <rPh sb="0" eb="3">
      <t>ショウバラシ</t>
    </rPh>
    <phoneticPr fontId="23"/>
  </si>
  <si>
    <t>江田島市</t>
    <rPh sb="0" eb="3">
      <t>エタジマ</t>
    </rPh>
    <rPh sb="3" eb="4">
      <t>シ</t>
    </rPh>
    <phoneticPr fontId="23"/>
  </si>
  <si>
    <t>安芸太田町</t>
    <rPh sb="0" eb="2">
      <t>アキ</t>
    </rPh>
    <rPh sb="2" eb="5">
      <t>オオタチョウ</t>
    </rPh>
    <phoneticPr fontId="23"/>
  </si>
  <si>
    <t>神石高原町</t>
    <rPh sb="0" eb="2">
      <t>ジンセキ</t>
    </rPh>
    <rPh sb="2" eb="4">
      <t>コウゲン</t>
    </rPh>
    <rPh sb="4" eb="5">
      <t>チョウ</t>
    </rPh>
    <phoneticPr fontId="23"/>
  </si>
  <si>
    <t>広島中央</t>
    <rPh sb="0" eb="1">
      <t>ヒロ</t>
    </rPh>
    <rPh sb="1" eb="2">
      <t>シマ</t>
    </rPh>
    <rPh sb="2" eb="4">
      <t>チュウオウ</t>
    </rPh>
    <phoneticPr fontId="23"/>
  </si>
  <si>
    <t>能変</t>
    <rPh sb="0" eb="1">
      <t>ノウ</t>
    </rPh>
    <rPh sb="1" eb="2">
      <t>ヘン</t>
    </rPh>
    <phoneticPr fontId="23"/>
  </si>
  <si>
    <t>変無</t>
    <rPh sb="0" eb="1">
      <t>ヘンコウ</t>
    </rPh>
    <rPh sb="1" eb="2">
      <t>ナ</t>
    </rPh>
    <phoneticPr fontId="23"/>
  </si>
  <si>
    <t>一部委託</t>
    <rPh sb="0" eb="2">
      <t>イチブ</t>
    </rPh>
    <phoneticPr fontId="23"/>
  </si>
  <si>
    <t>Ｈ23.10.1㈱正和クリーンから承継</t>
    <rPh sb="9" eb="11">
      <t>マサカズ</t>
    </rPh>
    <rPh sb="17" eb="19">
      <t>ショウケイ</t>
    </rPh>
    <phoneticPr fontId="24"/>
  </si>
  <si>
    <t>直営</t>
    <rPh sb="0" eb="2">
      <t>チョクエイ</t>
    </rPh>
    <phoneticPr fontId="23"/>
  </si>
  <si>
    <t>可燃ごみ圧縮施設</t>
    <rPh sb="0" eb="2">
      <t>カネン</t>
    </rPh>
    <rPh sb="4" eb="6">
      <t>アッシュク</t>
    </rPh>
    <rPh sb="6" eb="8">
      <t>シセツ</t>
    </rPh>
    <phoneticPr fontId="24"/>
  </si>
  <si>
    <t>休止期間あり</t>
    <rPh sb="0" eb="2">
      <t>キュウシ</t>
    </rPh>
    <rPh sb="2" eb="4">
      <t>キカン</t>
    </rPh>
    <phoneticPr fontId="24"/>
  </si>
  <si>
    <t>Ｈ28.4.1山県郡西部（解散）から承継</t>
    <rPh sb="13" eb="15">
      <t>カイサン</t>
    </rPh>
    <phoneticPr fontId="24"/>
  </si>
  <si>
    <t>福山市沼隈町常石東山134-1</t>
    <rPh sb="0" eb="3">
      <t>フクヤマシ</t>
    </rPh>
    <rPh sb="3" eb="6">
      <t>ヌマクマチョウ</t>
    </rPh>
    <rPh sb="6" eb="8">
      <t>ツネイシ</t>
    </rPh>
    <rPh sb="8" eb="10">
      <t>ヒガシヤマ</t>
    </rPh>
    <phoneticPr fontId="23"/>
  </si>
  <si>
    <t>福山市沼隈清掃工場</t>
    <rPh sb="0" eb="3">
      <t>フクヤマシ</t>
    </rPh>
    <rPh sb="3" eb="5">
      <t>ヌマクマ</t>
    </rPh>
    <rPh sb="5" eb="7">
      <t>セイソウ</t>
    </rPh>
    <rPh sb="7" eb="9">
      <t>コウジョウ</t>
    </rPh>
    <phoneticPr fontId="23"/>
  </si>
  <si>
    <t>廿日市市大野清掃センター</t>
    <rPh sb="3" eb="4">
      <t>シ</t>
    </rPh>
    <phoneticPr fontId="23"/>
  </si>
  <si>
    <t>廿日市市佐伯クリーンセンター</t>
    <rPh sb="3" eb="4">
      <t>シ</t>
    </rPh>
    <phoneticPr fontId="23"/>
  </si>
  <si>
    <t>全</t>
    <rPh sb="0" eb="1">
      <t>ゼン</t>
    </rPh>
    <phoneticPr fontId="23"/>
  </si>
  <si>
    <t>呉市広多賀谷三丁目8-6</t>
    <rPh sb="2" eb="3">
      <t>ヒロ</t>
    </rPh>
    <phoneticPr fontId="23"/>
  </si>
  <si>
    <t>呉市焼却工場（第１工場）</t>
    <rPh sb="0" eb="1">
      <t>クレ</t>
    </rPh>
    <rPh sb="2" eb="4">
      <t>ショウキャク</t>
    </rPh>
    <rPh sb="7" eb="8">
      <t>ダイ</t>
    </rPh>
    <rPh sb="9" eb="11">
      <t>コウジョウ</t>
    </rPh>
    <phoneticPr fontId="23"/>
  </si>
  <si>
    <t>固</t>
    <rPh sb="0" eb="1">
      <t>コ</t>
    </rPh>
    <phoneticPr fontId="23"/>
  </si>
  <si>
    <t>三原市本郷町本郷543-1</t>
    <rPh sb="3" eb="6">
      <t>ホンゴウチョウ</t>
    </rPh>
    <rPh sb="6" eb="8">
      <t>ホンゴウ</t>
    </rPh>
    <phoneticPr fontId="23"/>
  </si>
  <si>
    <t>三原市本郷清掃工場</t>
    <rPh sb="3" eb="5">
      <t>ホンゴウ</t>
    </rPh>
    <phoneticPr fontId="23"/>
  </si>
  <si>
    <t>神石高原町</t>
    <rPh sb="0" eb="5">
      <t>ジンセキコウゲンチョウ</t>
    </rPh>
    <phoneticPr fontId="23"/>
  </si>
  <si>
    <t>三和町小畠195</t>
    <rPh sb="0" eb="2">
      <t>ミワ</t>
    </rPh>
    <rPh sb="2" eb="3">
      <t>チョウ</t>
    </rPh>
    <rPh sb="3" eb="5">
      <t>コバタケ</t>
    </rPh>
    <phoneticPr fontId="23"/>
  </si>
  <si>
    <t>三和町ごみ処理場</t>
    <rPh sb="0" eb="2">
      <t>ミワ</t>
    </rPh>
    <rPh sb="2" eb="3">
      <t>チョウ</t>
    </rPh>
    <rPh sb="5" eb="8">
      <t>ショリジョウ</t>
    </rPh>
    <phoneticPr fontId="23"/>
  </si>
  <si>
    <t>油木町油木甲2887</t>
    <rPh sb="0" eb="3">
      <t>ユキチョウ</t>
    </rPh>
    <rPh sb="3" eb="5">
      <t>ユキ</t>
    </rPh>
    <rPh sb="5" eb="6">
      <t>コウ</t>
    </rPh>
    <phoneticPr fontId="23"/>
  </si>
  <si>
    <t>油木環境事業センター</t>
    <rPh sb="0" eb="2">
      <t>ユキ</t>
    </rPh>
    <rPh sb="2" eb="4">
      <t>カンキョウ</t>
    </rPh>
    <rPh sb="4" eb="6">
      <t>ジギョウ</t>
    </rPh>
    <phoneticPr fontId="23"/>
  </si>
  <si>
    <t>神石町福永</t>
    <rPh sb="0" eb="3">
      <t>ジンセキチョウ</t>
    </rPh>
    <rPh sb="3" eb="5">
      <t>フクナガ</t>
    </rPh>
    <phoneticPr fontId="23"/>
  </si>
  <si>
    <t>神石ごみ処理施設</t>
    <rPh sb="0" eb="2">
      <t>ジンセキ</t>
    </rPh>
    <rPh sb="4" eb="6">
      <t>ショリ</t>
    </rPh>
    <rPh sb="6" eb="8">
      <t>シセツ</t>
    </rPh>
    <phoneticPr fontId="23"/>
  </si>
  <si>
    <t>安芸太田町大字穴黒峠</t>
    <rPh sb="5" eb="7">
      <t>オオアザ</t>
    </rPh>
    <phoneticPr fontId="23"/>
  </si>
  <si>
    <t>賀茂環境衛生センター（１号炉、２号炉)</t>
    <rPh sb="12" eb="13">
      <t>ゴウ</t>
    </rPh>
    <rPh sb="13" eb="14">
      <t>ロ</t>
    </rPh>
    <rPh sb="16" eb="17">
      <t>ゴウ</t>
    </rPh>
    <rPh sb="17" eb="18">
      <t>ロ</t>
    </rPh>
    <phoneticPr fontId="23"/>
  </si>
  <si>
    <t>可燃ごみ、粗大ごみ、処理残さ</t>
    <rPh sb="0" eb="2">
      <t>カネン</t>
    </rPh>
    <rPh sb="5" eb="7">
      <t>ソダイ</t>
    </rPh>
    <rPh sb="10" eb="12">
      <t>ショリ</t>
    </rPh>
    <rPh sb="12" eb="13">
      <t>ザン</t>
    </rPh>
    <phoneticPr fontId="5"/>
  </si>
  <si>
    <t>賀茂環境衛生センター（３号炉）</t>
    <rPh sb="12" eb="13">
      <t>ゴウ</t>
    </rPh>
    <rPh sb="13" eb="14">
      <t>ロ</t>
    </rPh>
    <phoneticPr fontId="23"/>
  </si>
  <si>
    <t>全</t>
    <rPh sb="0" eb="1">
      <t>ゼン</t>
    </rPh>
    <phoneticPr fontId="24"/>
  </si>
  <si>
    <t>広島中央</t>
    <rPh sb="2" eb="4">
      <t>チュウオウ</t>
    </rPh>
    <phoneticPr fontId="23"/>
  </si>
  <si>
    <t>可燃ごみ、資源ごみ、処理残さ</t>
    <rPh sb="0" eb="2">
      <t>カネン</t>
    </rPh>
    <rPh sb="5" eb="7">
      <t>シゲン</t>
    </rPh>
    <rPh sb="10" eb="12">
      <t>ショリ</t>
    </rPh>
    <rPh sb="12" eb="13">
      <t>ザン</t>
    </rPh>
    <phoneticPr fontId="5"/>
  </si>
  <si>
    <t>2005(H17） 休止</t>
    <phoneticPr fontId="5"/>
  </si>
  <si>
    <t>2019（R1） 休止</t>
    <phoneticPr fontId="5"/>
  </si>
  <si>
    <t>　　　</t>
    <phoneticPr fontId="5"/>
  </si>
  <si>
    <t xml:space="preserve">          ３ 県の集計は建設中、休止、廃止の施設を除き、国の集計は建設中、休止施設を含み、廃止施設を除く</t>
    <phoneticPr fontId="5"/>
  </si>
  <si>
    <t>2013(H25） 廃止</t>
    <phoneticPr fontId="5"/>
  </si>
  <si>
    <t>2013(H25）  廃止</t>
    <phoneticPr fontId="5"/>
  </si>
  <si>
    <t>2012(H24） 廃止</t>
    <phoneticPr fontId="5"/>
  </si>
  <si>
    <t>2014(H26） 廃止</t>
    <phoneticPr fontId="5"/>
  </si>
  <si>
    <t>2011(H23） 廃止</t>
    <phoneticPr fontId="5"/>
  </si>
  <si>
    <t>2016(H28） 廃止</t>
    <phoneticPr fontId="5"/>
  </si>
  <si>
    <t>2021（R3） 廃止</t>
    <phoneticPr fontId="5"/>
  </si>
  <si>
    <t>広島市安佐北区可部町大字中島1460-1</t>
  </si>
  <si>
    <t>広島市安佐北工場</t>
  </si>
  <si>
    <t>変無/
廃止</t>
    <rPh sb="0" eb="1">
      <t>ヘンコウ</t>
    </rPh>
    <rPh sb="1" eb="2">
      <t>ナ</t>
    </rPh>
    <rPh sb="4" eb="6">
      <t>ハイシ</t>
    </rPh>
    <phoneticPr fontId="23"/>
  </si>
  <si>
    <t>安佐南工場焼却施設</t>
    <rPh sb="2" eb="3">
      <t>ミナミ</t>
    </rPh>
    <rPh sb="5" eb="7">
      <t>ショウキャク</t>
    </rPh>
    <rPh sb="7" eb="9">
      <t>シセツ</t>
    </rPh>
    <phoneticPr fontId="23"/>
  </si>
  <si>
    <t>呉市広多賀谷三丁目9-3</t>
    <rPh sb="6" eb="7">
      <t>サン</t>
    </rPh>
    <phoneticPr fontId="23"/>
  </si>
  <si>
    <t>場内温水、場外温水、
発電（場内利用、場外利用）</t>
    <rPh sb="21" eb="23">
      <t>リヨウ</t>
    </rPh>
    <phoneticPr fontId="24"/>
  </si>
  <si>
    <t>尾道市長者原一丁目220-75</t>
    <rPh sb="6" eb="7">
      <t>イチ</t>
    </rPh>
    <phoneticPr fontId="23"/>
  </si>
  <si>
    <t>場内温水、場外温水</t>
    <rPh sb="5" eb="7">
      <t>ジョウガイ</t>
    </rPh>
    <rPh sb="7" eb="9">
      <t>オンスイ</t>
    </rPh>
    <phoneticPr fontId="24"/>
  </si>
  <si>
    <t>変無／
廃止</t>
    <rPh sb="4" eb="6">
      <t>ハイシ</t>
    </rPh>
    <phoneticPr fontId="23"/>
  </si>
  <si>
    <t>庄原市一木町5263-5</t>
  </si>
  <si>
    <t>庄原市備北クリーンセンター（新）</t>
  </si>
  <si>
    <t>新設</t>
    <rPh sb="0" eb="2">
      <t>シンセツ</t>
    </rPh>
    <phoneticPr fontId="23"/>
  </si>
  <si>
    <t>変無</t>
    <rPh sb="0" eb="1">
      <t>ヘン</t>
    </rPh>
    <rPh sb="1" eb="2">
      <t>ナ</t>
    </rPh>
    <phoneticPr fontId="24"/>
  </si>
  <si>
    <t>芸北広域きれいセンターごみ焼却処理施設</t>
    <rPh sb="13" eb="15">
      <t>ショウキャク</t>
    </rPh>
    <rPh sb="15" eb="17">
      <t>ショリ</t>
    </rPh>
    <rPh sb="17" eb="19">
      <t>シセツ</t>
    </rPh>
    <phoneticPr fontId="23"/>
  </si>
  <si>
    <t>広島中央</t>
    <rPh sb="0" eb="1">
      <t>ヒロ</t>
    </rPh>
    <rPh sb="1" eb="2">
      <t>シマ</t>
    </rPh>
    <rPh sb="2" eb="4">
      <t>チュウオウ</t>
    </rPh>
    <phoneticPr fontId="24"/>
  </si>
  <si>
    <t>発電（場内利用、場外利用）</t>
    <rPh sb="0" eb="2">
      <t>ハツデン</t>
    </rPh>
    <rPh sb="3" eb="5">
      <t>ジョウナイ</t>
    </rPh>
    <rPh sb="5" eb="7">
      <t>リヨウ</t>
    </rPh>
    <rPh sb="8" eb="10">
      <t>ジョウガイ</t>
    </rPh>
    <rPh sb="10" eb="12">
      <t>リヨウ</t>
    </rPh>
    <phoneticPr fontId="24"/>
  </si>
  <si>
    <t>発電（場内利用、場外利用）、
場外温水</t>
    <rPh sb="0" eb="2">
      <t>ハツデン</t>
    </rPh>
    <rPh sb="3" eb="5">
      <t>ジョウナイ</t>
    </rPh>
    <rPh sb="5" eb="7">
      <t>リヨウ</t>
    </rPh>
    <rPh sb="8" eb="10">
      <t>ジョウガイ</t>
    </rPh>
    <rPh sb="10" eb="12">
      <t>リヨウ</t>
    </rPh>
    <phoneticPr fontId="24"/>
  </si>
  <si>
    <t>休止</t>
  </si>
  <si>
    <t>廃止</t>
  </si>
  <si>
    <t>金属、ガラス、ペットボトル、その他</t>
    <rPh sb="0" eb="2">
      <t>キンゾク</t>
    </rPh>
    <rPh sb="16" eb="17">
      <t>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</si>
</sst>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* #,##0_);_(* \(#,##0\);_(* &quot;-&quot;_);_(@_)"/>
    <numFmt numFmtId="177" formatCode="#,##0_);[Red]\(#,##0\)"/>
    <numFmt numFmtId="178" formatCode="#,##0.00_);[Red]\(#,##0.00\)"/>
    <numFmt numFmtId="179" formatCode="0_ "/>
    <numFmt numFmtId="180" formatCode="0_);[Red]\(0\)"/>
    <numFmt numFmtId="181" formatCode="#,##0.0_);[Red]\(#,##0.0\)"/>
    <numFmt numFmtId="182" formatCode="#,##0_ "/>
    <numFmt numFmtId="183" formatCode="#,##0.0_ "/>
  </numFmts>
  <fonts count="29" x14ac:knownFonts="1">
    <font>
      <sz val="11"/>
      <name val="ＭＳ Ｐゴシック"/>
      <family val="3"/>
    </font>
    <font>
      <sz val="11"/>
      <name val="ＭＳ Ｐゴシック"/>
      <family val="3"/>
    </font>
    <font>
      <sz val="9"/>
      <color indexed="8"/>
      <name val="ＭＳ Ｐゴシック"/>
      <family val="3"/>
    </font>
    <font>
      <sz val="12"/>
      <name val="ＭＳ ゴシック"/>
      <family val="3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sz val="12"/>
      <name val="游ゴシック Medium"/>
      <family val="3"/>
    </font>
    <font>
      <sz val="10"/>
      <name val="游ゴシック Medium"/>
      <family val="3"/>
    </font>
    <font>
      <sz val="9"/>
      <name val="游ゴシック Medium"/>
      <family val="3"/>
    </font>
    <font>
      <sz val="14"/>
      <name val="游ゴシック Medium"/>
      <family val="3"/>
    </font>
    <font>
      <sz val="11"/>
      <name val="游ゴシック Medium"/>
      <family val="3"/>
    </font>
    <font>
      <sz val="13"/>
      <name val="游ゴシック Medium"/>
      <family val="3"/>
    </font>
    <font>
      <sz val="8"/>
      <name val="游ゴシック Medium"/>
      <family val="3"/>
    </font>
    <font>
      <b/>
      <sz val="12"/>
      <name val="游ゴシック Medium"/>
      <family val="3"/>
    </font>
    <font>
      <strike/>
      <sz val="13"/>
      <name val="游ゴシック Medium"/>
      <family val="3"/>
    </font>
    <font>
      <b/>
      <sz val="14"/>
      <name val="游ゴシック Medium"/>
      <family val="3"/>
    </font>
    <font>
      <sz val="11"/>
      <name val="ＭＳ 明朝"/>
      <family val="1"/>
    </font>
    <font>
      <vertAlign val="superscript"/>
      <sz val="12"/>
      <name val="游ゴシック Medium"/>
      <family val="3"/>
      <charset val="128"/>
    </font>
    <font>
      <sz val="12"/>
      <name val="游ゴシック Medium"/>
      <family val="3"/>
      <charset val="128"/>
    </font>
    <font>
      <sz val="9"/>
      <name val="游ゴシック Medium"/>
      <family val="3"/>
      <charset val="128"/>
    </font>
    <font>
      <sz val="13"/>
      <name val="游ゴシック Medium"/>
      <family val="3"/>
      <charset val="128"/>
    </font>
    <font>
      <sz val="11"/>
      <name val="游ゴシック Medium"/>
      <family val="3"/>
      <charset val="128"/>
    </font>
    <font>
      <sz val="10"/>
      <name val="游ゴシック Medium"/>
      <family val="3"/>
      <charset val="128"/>
    </font>
    <font>
      <u/>
      <sz val="11"/>
      <color indexed="36"/>
      <name val="ＭＳ Ｐゴシック"/>
      <family val="3"/>
      <charset val="128"/>
    </font>
    <font>
      <sz val="14"/>
      <name val="ＭＳ ゴシック"/>
      <family val="3"/>
      <charset val="128"/>
    </font>
    <font>
      <strike/>
      <sz val="13"/>
      <name val="游ゴシック Medium"/>
      <family val="3"/>
      <charset val="128"/>
    </font>
    <font>
      <sz val="14"/>
      <name val="游ゴシック Medium"/>
      <family val="3"/>
      <charset val="128"/>
    </font>
    <font>
      <sz val="8"/>
      <name val="游ゴシック Medium"/>
      <family val="3"/>
      <charset val="128"/>
    </font>
    <font>
      <i/>
      <sz val="13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1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4" fillId="0" borderId="0"/>
    <xf numFmtId="0" fontId="4" fillId="0" borderId="0"/>
  </cellStyleXfs>
  <cellXfs count="883">
    <xf numFmtId="0" fontId="0" fillId="0" borderId="0" xfId="0"/>
    <xf numFmtId="0" fontId="6" fillId="0" borderId="0" xfId="8" applyFont="1" applyAlignment="1">
      <alignment vertical="center" wrapText="1"/>
    </xf>
    <xf numFmtId="0" fontId="7" fillId="0" borderId="0" xfId="8" applyFont="1" applyAlignment="1">
      <alignment vertical="center" wrapText="1"/>
    </xf>
    <xf numFmtId="0" fontId="7" fillId="0" borderId="0" xfId="8" applyFont="1" applyAlignment="1">
      <alignment horizontal="center" vertical="center" wrapText="1"/>
    </xf>
    <xf numFmtId="177" fontId="6" fillId="0" borderId="0" xfId="2" applyNumberFormat="1" applyFont="1" applyFill="1" applyAlignment="1">
      <alignment vertical="center" wrapText="1"/>
    </xf>
    <xf numFmtId="0" fontId="8" fillId="0" borderId="0" xfId="8" applyFont="1" applyAlignment="1">
      <alignment horizontal="center" vertical="center" wrapText="1"/>
    </xf>
    <xf numFmtId="0" fontId="6" fillId="2" borderId="0" xfId="8" applyFont="1" applyFill="1" applyAlignment="1">
      <alignment vertical="center" wrapText="1"/>
    </xf>
    <xf numFmtId="0" fontId="7" fillId="2" borderId="0" xfId="8" applyFont="1" applyFill="1" applyAlignment="1">
      <alignment vertical="center" wrapText="1"/>
    </xf>
    <xf numFmtId="0" fontId="9" fillId="2" borderId="0" xfId="8" applyFont="1" applyFill="1" applyAlignment="1">
      <alignment vertical="top"/>
    </xf>
    <xf numFmtId="0" fontId="6" fillId="2" borderId="1" xfId="8" applyFont="1" applyFill="1" applyBorder="1" applyAlignment="1">
      <alignment horizontal="center" vertical="center"/>
    </xf>
    <xf numFmtId="0" fontId="6" fillId="2" borderId="4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/>
    </xf>
    <xf numFmtId="0" fontId="6" fillId="2" borderId="7" xfId="8" applyFont="1" applyFill="1" applyBorder="1" applyAlignment="1">
      <alignment horizontal="center" vertical="center"/>
    </xf>
    <xf numFmtId="0" fontId="6" fillId="2" borderId="0" xfId="8" applyFont="1" applyFill="1" applyAlignment="1">
      <alignment vertical="top"/>
    </xf>
    <xf numFmtId="0" fontId="6" fillId="2" borderId="0" xfId="8" applyFont="1" applyFill="1" applyAlignment="1">
      <alignment vertical="center"/>
    </xf>
    <xf numFmtId="0" fontId="6" fillId="2" borderId="1" xfId="8" applyFont="1" applyFill="1" applyBorder="1" applyAlignment="1">
      <alignment vertical="center" shrinkToFit="1"/>
    </xf>
    <xf numFmtId="0" fontId="6" fillId="2" borderId="8" xfId="8" applyFont="1" applyFill="1" applyBorder="1" applyAlignment="1">
      <alignment horizontal="center" vertical="center"/>
    </xf>
    <xf numFmtId="0" fontId="6" fillId="2" borderId="0" xfId="8" applyFont="1" applyFill="1" applyAlignment="1">
      <alignment horizontal="center" vertical="center"/>
    </xf>
    <xf numFmtId="0" fontId="6" fillId="2" borderId="9" xfId="8" applyFont="1" applyFill="1" applyBorder="1" applyAlignment="1">
      <alignment vertical="top"/>
    </xf>
    <xf numFmtId="0" fontId="6" fillId="2" borderId="10" xfId="8" applyFont="1" applyFill="1" applyBorder="1" applyAlignment="1">
      <alignment horizontal="center" vertical="center"/>
    </xf>
    <xf numFmtId="0" fontId="10" fillId="2" borderId="0" xfId="8" applyFont="1" applyFill="1" applyAlignment="1">
      <alignment vertical="top"/>
    </xf>
    <xf numFmtId="0" fontId="7" fillId="2" borderId="1" xfId="8" applyFont="1" applyFill="1" applyBorder="1" applyAlignment="1">
      <alignment horizontal="center" vertical="center"/>
    </xf>
    <xf numFmtId="0" fontId="6" fillId="2" borderId="11" xfId="8" applyFont="1" applyFill="1" applyBorder="1" applyAlignment="1">
      <alignment vertical="top"/>
    </xf>
    <xf numFmtId="0" fontId="6" fillId="2" borderId="1" xfId="8" applyFont="1" applyFill="1" applyBorder="1" applyAlignment="1">
      <alignment horizontal="center" vertical="top"/>
    </xf>
    <xf numFmtId="0" fontId="6" fillId="2" borderId="0" xfId="8" applyFont="1" applyFill="1" applyAlignment="1">
      <alignment horizontal="left" vertical="center" shrinkToFit="1"/>
    </xf>
    <xf numFmtId="0" fontId="6" fillId="2" borderId="5" xfId="8" applyFont="1" applyFill="1" applyBorder="1" applyAlignment="1">
      <alignment vertical="center" wrapText="1"/>
    </xf>
    <xf numFmtId="0" fontId="6" fillId="2" borderId="6" xfId="8" applyFont="1" applyFill="1" applyBorder="1" applyAlignment="1">
      <alignment vertical="center" wrapText="1"/>
    </xf>
    <xf numFmtId="0" fontId="6" fillId="2" borderId="8" xfId="8" applyFont="1" applyFill="1" applyBorder="1" applyAlignment="1">
      <alignment vertical="center" wrapText="1"/>
    </xf>
    <xf numFmtId="0" fontId="6" fillId="2" borderId="7" xfId="8" applyFont="1" applyFill="1" applyBorder="1" applyAlignment="1">
      <alignment vertical="center" wrapText="1"/>
    </xf>
    <xf numFmtId="0" fontId="6" fillId="2" borderId="4" xfId="8" applyFont="1" applyFill="1" applyBorder="1" applyAlignment="1">
      <alignment vertical="center" wrapText="1"/>
    </xf>
    <xf numFmtId="0" fontId="6" fillId="2" borderId="1" xfId="8" applyFont="1" applyFill="1" applyBorder="1" applyAlignment="1">
      <alignment vertical="center" wrapText="1"/>
    </xf>
    <xf numFmtId="0" fontId="6" fillId="2" borderId="10" xfId="8" applyFont="1" applyFill="1" applyBorder="1" applyAlignment="1">
      <alignment vertical="center" wrapText="1"/>
    </xf>
    <xf numFmtId="0" fontId="6" fillId="2" borderId="3" xfId="8" applyFont="1" applyFill="1" applyBorder="1" applyAlignment="1">
      <alignment vertical="center" wrapText="1"/>
    </xf>
    <xf numFmtId="0" fontId="6" fillId="2" borderId="1" xfId="8" applyFont="1" applyFill="1" applyBorder="1" applyAlignment="1">
      <alignment horizontal="distributed" vertical="center" justifyLastLine="1"/>
    </xf>
    <xf numFmtId="0" fontId="6" fillId="2" borderId="2" xfId="8" applyFont="1" applyFill="1" applyBorder="1" applyAlignment="1">
      <alignment vertical="center" wrapText="1"/>
    </xf>
    <xf numFmtId="0" fontId="6" fillId="2" borderId="4" xfId="8" applyFont="1" applyFill="1" applyBorder="1" applyAlignment="1">
      <alignment vertical="center" shrinkToFit="1"/>
    </xf>
    <xf numFmtId="0" fontId="11" fillId="2" borderId="0" xfId="0" applyFont="1" applyFill="1" applyAlignment="1">
      <alignment vertical="center"/>
    </xf>
    <xf numFmtId="0" fontId="7" fillId="2" borderId="0" xfId="8" applyFont="1" applyFill="1" applyAlignment="1">
      <alignment horizontal="center" vertical="center" wrapText="1"/>
    </xf>
    <xf numFmtId="0" fontId="11" fillId="2" borderId="6" xfId="8" applyFont="1" applyFill="1" applyBorder="1" applyAlignment="1">
      <alignment horizontal="center" vertical="center" wrapText="1"/>
    </xf>
    <xf numFmtId="0" fontId="11" fillId="2" borderId="8" xfId="8" applyFont="1" applyFill="1" applyBorder="1" applyAlignment="1">
      <alignment horizontal="center" vertical="center" wrapText="1"/>
    </xf>
    <xf numFmtId="0" fontId="11" fillId="2" borderId="7" xfId="8" applyFont="1" applyFill="1" applyBorder="1" applyAlignment="1">
      <alignment horizontal="center" vertical="center" wrapText="1"/>
    </xf>
    <xf numFmtId="0" fontId="11" fillId="2" borderId="4" xfId="8" applyFont="1" applyFill="1" applyBorder="1" applyAlignment="1">
      <alignment horizontal="center" vertical="center" wrapText="1"/>
    </xf>
    <xf numFmtId="0" fontId="11" fillId="2" borderId="1" xfId="8" applyFont="1" applyFill="1" applyBorder="1" applyAlignment="1">
      <alignment horizontal="center" vertical="center" wrapText="1"/>
    </xf>
    <xf numFmtId="0" fontId="11" fillId="2" borderId="5" xfId="8" applyFont="1" applyFill="1" applyBorder="1" applyAlignment="1">
      <alignment horizontal="center" vertical="center" wrapText="1"/>
    </xf>
    <xf numFmtId="0" fontId="11" fillId="2" borderId="3" xfId="8" applyFont="1" applyFill="1" applyBorder="1" applyAlignment="1">
      <alignment horizontal="center" vertical="center" wrapText="1"/>
    </xf>
    <xf numFmtId="0" fontId="6" fillId="2" borderId="0" xfId="8" applyFont="1" applyFill="1" applyAlignment="1">
      <alignment horizontal="center" vertical="top"/>
    </xf>
    <xf numFmtId="0" fontId="10" fillId="2" borderId="0" xfId="8" applyFont="1" applyFill="1" applyAlignment="1">
      <alignment horizontal="center" vertical="top"/>
    </xf>
    <xf numFmtId="0" fontId="7" fillId="2" borderId="12" xfId="8" applyFont="1" applyFill="1" applyBorder="1" applyAlignment="1">
      <alignment horizontal="center" vertical="center" shrinkToFit="1"/>
    </xf>
    <xf numFmtId="0" fontId="11" fillId="2" borderId="2" xfId="8" applyFont="1" applyFill="1" applyBorder="1" applyAlignment="1">
      <alignment horizontal="center" vertical="center" wrapText="1"/>
    </xf>
    <xf numFmtId="0" fontId="11" fillId="2" borderId="14" xfId="8" applyFont="1" applyFill="1" applyBorder="1" applyAlignment="1">
      <alignment horizontal="center" vertical="center" wrapText="1"/>
    </xf>
    <xf numFmtId="0" fontId="11" fillId="2" borderId="0" xfId="8" applyFont="1" applyFill="1" applyAlignment="1">
      <alignment horizontal="center" vertical="center"/>
    </xf>
    <xf numFmtId="0" fontId="6" fillId="2" borderId="11" xfId="8" applyFont="1" applyFill="1" applyBorder="1" applyAlignment="1">
      <alignment horizontal="center" vertical="top"/>
    </xf>
    <xf numFmtId="0" fontId="11" fillId="2" borderId="6" xfId="8" applyFont="1" applyFill="1" applyBorder="1" applyAlignment="1">
      <alignment horizontal="center" vertical="center"/>
    </xf>
    <xf numFmtId="0" fontId="11" fillId="2" borderId="8" xfId="8" applyFont="1" applyFill="1" applyBorder="1" applyAlignment="1">
      <alignment horizontal="center" vertical="center"/>
    </xf>
    <xf numFmtId="0" fontId="11" fillId="2" borderId="7" xfId="8" applyFont="1" applyFill="1" applyBorder="1" applyAlignment="1">
      <alignment horizontal="center" vertical="center"/>
    </xf>
    <xf numFmtId="0" fontId="11" fillId="2" borderId="4" xfId="8" applyFont="1" applyFill="1" applyBorder="1" applyAlignment="1">
      <alignment horizontal="center" vertical="center"/>
    </xf>
    <xf numFmtId="0" fontId="11" fillId="2" borderId="1" xfId="8" applyFont="1" applyFill="1" applyBorder="1" applyAlignment="1">
      <alignment horizontal="center" vertical="center"/>
    </xf>
    <xf numFmtId="0" fontId="11" fillId="2" borderId="10" xfId="8" applyFont="1" applyFill="1" applyBorder="1" applyAlignment="1">
      <alignment horizontal="center" vertical="center"/>
    </xf>
    <xf numFmtId="0" fontId="7" fillId="2" borderId="15" xfId="8" applyFont="1" applyFill="1" applyBorder="1" applyAlignment="1">
      <alignment vertical="center" wrapText="1"/>
    </xf>
    <xf numFmtId="0" fontId="7" fillId="2" borderId="16" xfId="8" applyFont="1" applyFill="1" applyBorder="1" applyAlignment="1">
      <alignment vertical="center" wrapText="1"/>
    </xf>
    <xf numFmtId="0" fontId="7" fillId="2" borderId="17" xfId="8" applyFont="1" applyFill="1" applyBorder="1" applyAlignment="1">
      <alignment vertical="center" wrapText="1"/>
    </xf>
    <xf numFmtId="0" fontId="11" fillId="2" borderId="12" xfId="8" applyFont="1" applyFill="1" applyBorder="1" applyAlignment="1">
      <alignment horizontal="right" vertical="center"/>
    </xf>
    <xf numFmtId="0" fontId="11" fillId="2" borderId="17" xfId="8" applyFont="1" applyFill="1" applyBorder="1" applyAlignment="1">
      <alignment horizontal="left" vertical="center"/>
    </xf>
    <xf numFmtId="0" fontId="11" fillId="2" borderId="1" xfId="8" applyFont="1" applyFill="1" applyBorder="1" applyAlignment="1">
      <alignment horizontal="left" vertical="center"/>
    </xf>
    <xf numFmtId="0" fontId="11" fillId="2" borderId="18" xfId="8" applyFont="1" applyFill="1" applyBorder="1" applyAlignment="1">
      <alignment vertical="center"/>
    </xf>
    <xf numFmtId="0" fontId="11" fillId="2" borderId="12" xfId="8" applyFont="1" applyFill="1" applyBorder="1" applyAlignment="1">
      <alignment vertical="center" shrinkToFit="1"/>
    </xf>
    <xf numFmtId="0" fontId="7" fillId="2" borderId="11" xfId="8" applyFont="1" applyFill="1" applyBorder="1" applyAlignment="1">
      <alignment vertical="center" wrapText="1"/>
    </xf>
    <xf numFmtId="0" fontId="10" fillId="2" borderId="19" xfId="8" applyFont="1" applyFill="1" applyBorder="1" applyAlignment="1">
      <alignment vertical="top"/>
    </xf>
    <xf numFmtId="0" fontId="10" fillId="2" borderId="20" xfId="8" applyFont="1" applyFill="1" applyBorder="1" applyAlignment="1">
      <alignment vertical="top"/>
    </xf>
    <xf numFmtId="0" fontId="10" fillId="2" borderId="21" xfId="8" applyFont="1" applyFill="1" applyBorder="1" applyAlignment="1">
      <alignment vertical="top"/>
    </xf>
    <xf numFmtId="0" fontId="11" fillId="2" borderId="22" xfId="8" applyFont="1" applyFill="1" applyBorder="1" applyAlignment="1">
      <alignment horizontal="right" vertical="center"/>
    </xf>
    <xf numFmtId="0" fontId="11" fillId="2" borderId="22" xfId="8" applyFont="1" applyFill="1" applyBorder="1" applyAlignment="1">
      <alignment horizontal="left" vertical="center"/>
    </xf>
    <xf numFmtId="0" fontId="11" fillId="2" borderId="23" xfId="8" applyFont="1" applyFill="1" applyBorder="1" applyAlignment="1">
      <alignment horizontal="left" vertical="center"/>
    </xf>
    <xf numFmtId="0" fontId="11" fillId="2" borderId="21" xfId="8" applyFont="1" applyFill="1" applyBorder="1" applyAlignment="1">
      <alignment horizontal="lef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9" xfId="8" applyFont="1" applyFill="1" applyBorder="1" applyAlignment="1">
      <alignment vertical="center"/>
    </xf>
    <xf numFmtId="0" fontId="11" fillId="2" borderId="20" xfId="8" applyFont="1" applyFill="1" applyBorder="1" applyAlignment="1">
      <alignment vertical="center"/>
    </xf>
    <xf numFmtId="0" fontId="11" fillId="2" borderId="21" xfId="8" applyFont="1" applyFill="1" applyBorder="1" applyAlignment="1">
      <alignment vertical="center"/>
    </xf>
    <xf numFmtId="0" fontId="11" fillId="2" borderId="19" xfId="8" applyFont="1" applyFill="1" applyBorder="1" applyAlignment="1">
      <alignment horizontal="center" vertical="center"/>
    </xf>
    <xf numFmtId="0" fontId="11" fillId="2" borderId="20" xfId="8" applyFont="1" applyFill="1" applyBorder="1" applyAlignment="1">
      <alignment horizontal="center" vertical="center"/>
    </xf>
    <xf numFmtId="0" fontId="11" fillId="2" borderId="21" xfId="8" applyFont="1" applyFill="1" applyBorder="1" applyAlignment="1">
      <alignment horizontal="center" vertical="center"/>
    </xf>
    <xf numFmtId="0" fontId="11" fillId="2" borderId="22" xfId="8" applyFont="1" applyFill="1" applyBorder="1" applyAlignment="1">
      <alignment horizontal="center" vertical="center"/>
    </xf>
    <xf numFmtId="0" fontId="11" fillId="2" borderId="22" xfId="8" applyFont="1" applyFill="1" applyBorder="1" applyAlignment="1">
      <alignment vertical="center"/>
    </xf>
    <xf numFmtId="0" fontId="11" fillId="2" borderId="24" xfId="8" applyFont="1" applyFill="1" applyBorder="1" applyAlignment="1">
      <alignment horizontal="left" vertical="center"/>
    </xf>
    <xf numFmtId="0" fontId="10" fillId="2" borderId="28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28" xfId="8" applyFont="1" applyFill="1" applyBorder="1" applyAlignment="1">
      <alignment horizontal="left" vertical="center"/>
    </xf>
    <xf numFmtId="0" fontId="11" fillId="2" borderId="29" xfId="8" applyFont="1" applyFill="1" applyBorder="1" applyAlignment="1">
      <alignment horizontal="left" vertical="center"/>
    </xf>
    <xf numFmtId="0" fontId="11" fillId="2" borderId="27" xfId="8" applyFont="1" applyFill="1" applyBorder="1" applyAlignment="1">
      <alignment horizontal="left" vertical="center"/>
    </xf>
    <xf numFmtId="0" fontId="11" fillId="2" borderId="30" xfId="8" applyFont="1" applyFill="1" applyBorder="1" applyAlignment="1">
      <alignment horizontal="left" vertical="center"/>
    </xf>
    <xf numFmtId="178" fontId="6" fillId="2" borderId="8" xfId="7" applyNumberFormat="1" applyFont="1" applyFill="1" applyBorder="1" applyAlignment="1">
      <alignment horizontal="center" vertical="center"/>
    </xf>
    <xf numFmtId="177" fontId="11" fillId="2" borderId="5" xfId="8" applyNumberFormat="1" applyFont="1" applyFill="1" applyBorder="1" applyAlignment="1">
      <alignment vertical="center" wrapText="1"/>
    </xf>
    <xf numFmtId="177" fontId="11" fillId="2" borderId="6" xfId="8" applyNumberFormat="1" applyFont="1" applyFill="1" applyBorder="1" applyAlignment="1">
      <alignment vertical="center" wrapText="1"/>
    </xf>
    <xf numFmtId="177" fontId="11" fillId="2" borderId="8" xfId="8" applyNumberFormat="1" applyFont="1" applyFill="1" applyBorder="1" applyAlignment="1">
      <alignment vertical="center" wrapText="1"/>
    </xf>
    <xf numFmtId="177" fontId="11" fillId="2" borderId="7" xfId="8" applyNumberFormat="1" applyFont="1" applyFill="1" applyBorder="1" applyAlignment="1">
      <alignment vertical="center" wrapText="1"/>
    </xf>
    <xf numFmtId="177" fontId="11" fillId="2" borderId="4" xfId="8" applyNumberFormat="1" applyFont="1" applyFill="1" applyBorder="1" applyAlignment="1">
      <alignment vertical="center" wrapText="1"/>
    </xf>
    <xf numFmtId="177" fontId="11" fillId="2" borderId="1" xfId="8" applyNumberFormat="1" applyFont="1" applyFill="1" applyBorder="1" applyAlignment="1">
      <alignment vertical="center" wrapText="1"/>
    </xf>
    <xf numFmtId="177" fontId="11" fillId="2" borderId="10" xfId="8" applyNumberFormat="1" applyFont="1" applyFill="1" applyBorder="1" applyAlignment="1">
      <alignment vertical="center" wrapText="1"/>
    </xf>
    <xf numFmtId="177" fontId="11" fillId="2" borderId="3" xfId="8" applyNumberFormat="1" applyFont="1" applyFill="1" applyBorder="1" applyAlignment="1">
      <alignment vertical="center" wrapText="1"/>
    </xf>
    <xf numFmtId="177" fontId="11" fillId="2" borderId="0" xfId="8" applyNumberFormat="1" applyFont="1" applyFill="1" applyAlignment="1">
      <alignment vertical="center" wrapText="1"/>
    </xf>
    <xf numFmtId="177" fontId="7" fillId="2" borderId="12" xfId="8" applyNumberFormat="1" applyFont="1" applyFill="1" applyBorder="1" applyAlignment="1">
      <alignment horizontal="center" vertical="center" shrinkToFit="1"/>
    </xf>
    <xf numFmtId="177" fontId="11" fillId="2" borderId="2" xfId="8" applyNumberFormat="1" applyFont="1" applyFill="1" applyBorder="1" applyAlignment="1">
      <alignment vertical="center" wrapText="1"/>
    </xf>
    <xf numFmtId="177" fontId="11" fillId="2" borderId="12" xfId="8" applyNumberFormat="1" applyFont="1" applyFill="1" applyBorder="1" applyAlignment="1">
      <alignment vertical="center" wrapText="1"/>
    </xf>
    <xf numFmtId="177" fontId="11" fillId="2" borderId="8" xfId="8" applyNumberFormat="1" applyFont="1" applyFill="1" applyBorder="1" applyAlignment="1">
      <alignment horizontal="right" vertical="center" wrapText="1"/>
    </xf>
    <xf numFmtId="177" fontId="11" fillId="2" borderId="0" xfId="8" applyNumberFormat="1" applyFont="1" applyFill="1" applyAlignment="1">
      <alignment horizontal="right" vertical="center" wrapText="1"/>
    </xf>
    <xf numFmtId="177" fontId="6" fillId="2" borderId="1" xfId="8" applyNumberFormat="1" applyFont="1" applyFill="1" applyBorder="1" applyAlignment="1">
      <alignment horizontal="center" vertical="center" wrapText="1"/>
    </xf>
    <xf numFmtId="177" fontId="6" fillId="2" borderId="0" xfId="2" applyNumberFormat="1" applyFont="1" applyFill="1" applyAlignment="1">
      <alignment vertical="center" wrapText="1"/>
    </xf>
    <xf numFmtId="177" fontId="6" fillId="2" borderId="8" xfId="2" applyNumberFormat="1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distributed" vertical="center" justifyLastLine="1" shrinkToFit="1"/>
    </xf>
    <xf numFmtId="0" fontId="6" fillId="2" borderId="2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shrinkToFit="1"/>
    </xf>
    <xf numFmtId="0" fontId="6" fillId="2" borderId="6" xfId="8" applyFont="1" applyFill="1" applyBorder="1" applyAlignment="1">
      <alignment horizontal="center" vertical="center" wrapText="1"/>
    </xf>
    <xf numFmtId="0" fontId="6" fillId="2" borderId="8" xfId="8" applyFont="1" applyFill="1" applyBorder="1" applyAlignment="1">
      <alignment horizontal="center" vertical="center" wrapText="1"/>
    </xf>
    <xf numFmtId="0" fontId="6" fillId="2" borderId="32" xfId="8" applyFont="1" applyFill="1" applyBorder="1" applyAlignment="1">
      <alignment horizontal="center" vertical="center" wrapText="1"/>
    </xf>
    <xf numFmtId="177" fontId="11" fillId="2" borderId="32" xfId="8" applyNumberFormat="1" applyFont="1" applyFill="1" applyBorder="1" applyAlignment="1">
      <alignment vertical="center" wrapText="1"/>
    </xf>
    <xf numFmtId="177" fontId="6" fillId="2" borderId="0" xfId="2" applyNumberFormat="1" applyFont="1" applyFill="1" applyBorder="1" applyAlignment="1">
      <alignment vertical="center" wrapText="1"/>
    </xf>
    <xf numFmtId="177" fontId="6" fillId="2" borderId="11" xfId="2" applyNumberFormat="1" applyFont="1" applyFill="1" applyBorder="1" applyAlignment="1">
      <alignment vertical="center" wrapText="1"/>
    </xf>
    <xf numFmtId="0" fontId="10" fillId="2" borderId="10" xfId="8" applyFont="1" applyFill="1" applyBorder="1" applyAlignment="1">
      <alignment vertical="center"/>
    </xf>
    <xf numFmtId="177" fontId="11" fillId="2" borderId="0" xfId="2" applyNumberFormat="1" applyFont="1" applyFill="1" applyBorder="1" applyAlignment="1">
      <alignment horizontal="center" vertical="center"/>
    </xf>
    <xf numFmtId="177" fontId="6" fillId="2" borderId="8" xfId="2" applyNumberFormat="1" applyFont="1" applyFill="1" applyBorder="1" applyAlignment="1">
      <alignment horizontal="center" vertical="center" shrinkToFit="1"/>
    </xf>
    <xf numFmtId="177" fontId="11" fillId="2" borderId="32" xfId="8" applyNumberFormat="1" applyFont="1" applyFill="1" applyBorder="1" applyAlignment="1">
      <alignment vertical="center" shrinkToFit="1"/>
    </xf>
    <xf numFmtId="177" fontId="11" fillId="2" borderId="32" xfId="2" applyNumberFormat="1" applyFont="1" applyFill="1" applyBorder="1" applyAlignment="1">
      <alignment horizontal="center" vertical="center"/>
    </xf>
    <xf numFmtId="0" fontId="11" fillId="2" borderId="5" xfId="8" applyFont="1" applyFill="1" applyBorder="1" applyAlignment="1">
      <alignment vertical="center" wrapText="1"/>
    </xf>
    <xf numFmtId="0" fontId="11" fillId="2" borderId="4" xfId="8" applyFont="1" applyFill="1" applyBorder="1" applyAlignment="1">
      <alignment vertical="center" wrapText="1"/>
    </xf>
    <xf numFmtId="0" fontId="11" fillId="2" borderId="1" xfId="8" applyFont="1" applyFill="1" applyBorder="1" applyAlignment="1">
      <alignment vertical="center" wrapText="1"/>
    </xf>
    <xf numFmtId="0" fontId="11" fillId="2" borderId="7" xfId="8" applyFont="1" applyFill="1" applyBorder="1" applyAlignment="1">
      <alignment vertical="center" wrapText="1"/>
    </xf>
    <xf numFmtId="0" fontId="11" fillId="2" borderId="6" xfId="8" applyFont="1" applyFill="1" applyBorder="1" applyAlignment="1">
      <alignment vertical="center" wrapText="1"/>
    </xf>
    <xf numFmtId="0" fontId="11" fillId="2" borderId="10" xfId="8" applyFont="1" applyFill="1" applyBorder="1" applyAlignment="1">
      <alignment vertical="center" wrapText="1"/>
    </xf>
    <xf numFmtId="0" fontId="11" fillId="2" borderId="3" xfId="8" applyFont="1" applyFill="1" applyBorder="1" applyAlignment="1">
      <alignment vertical="center" wrapText="1"/>
    </xf>
    <xf numFmtId="0" fontId="11" fillId="2" borderId="0" xfId="8" applyFont="1" applyFill="1" applyAlignment="1">
      <alignment vertical="center" wrapText="1"/>
    </xf>
    <xf numFmtId="0" fontId="6" fillId="2" borderId="11" xfId="8" applyFont="1" applyFill="1" applyBorder="1" applyAlignment="1">
      <alignment vertical="center" wrapText="1"/>
    </xf>
    <xf numFmtId="0" fontId="6" fillId="2" borderId="7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0" fillId="2" borderId="13" xfId="8" applyFont="1" applyFill="1" applyBorder="1" applyAlignment="1">
      <alignment horizontal="center" vertical="center"/>
    </xf>
    <xf numFmtId="0" fontId="10" fillId="2" borderId="32" xfId="8" applyFont="1" applyFill="1" applyBorder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6" fillId="2" borderId="0" xfId="8" applyFont="1" applyFill="1" applyAlignment="1">
      <alignment horizontal="center" vertical="center" wrapText="1"/>
    </xf>
    <xf numFmtId="49" fontId="9" fillId="2" borderId="0" xfId="8" applyNumberFormat="1" applyFont="1" applyFill="1" applyAlignment="1">
      <alignment vertical="center"/>
    </xf>
    <xf numFmtId="0" fontId="9" fillId="2" borderId="0" xfId="8" applyFont="1" applyFill="1" applyAlignment="1">
      <alignment vertical="center" wrapText="1"/>
    </xf>
    <xf numFmtId="0" fontId="6" fillId="2" borderId="28" xfId="8" applyFont="1" applyFill="1" applyBorder="1" applyAlignment="1">
      <alignment horizontal="center" vertical="center" wrapText="1"/>
    </xf>
    <xf numFmtId="0" fontId="6" fillId="2" borderId="6" xfId="8" applyFont="1" applyFill="1" applyBorder="1" applyAlignment="1">
      <alignment horizontal="center" vertical="center" shrinkToFit="1"/>
    </xf>
    <xf numFmtId="0" fontId="10" fillId="2" borderId="23" xfId="8" applyFont="1" applyFill="1" applyBorder="1" applyAlignment="1">
      <alignment horizontal="center" vertical="center"/>
    </xf>
    <xf numFmtId="177" fontId="11" fillId="2" borderId="0" xfId="2" applyNumberFormat="1" applyFont="1" applyFill="1" applyBorder="1" applyAlignment="1">
      <alignment vertical="center"/>
    </xf>
    <xf numFmtId="0" fontId="6" fillId="2" borderId="8" xfId="8" applyFont="1" applyFill="1" applyBorder="1" applyAlignment="1">
      <alignment horizontal="center" vertical="center" shrinkToFit="1"/>
    </xf>
    <xf numFmtId="0" fontId="6" fillId="2" borderId="7" xfId="8" applyFont="1" applyFill="1" applyBorder="1" applyAlignment="1">
      <alignment horizontal="center" vertical="center" shrinkToFit="1"/>
    </xf>
    <xf numFmtId="0" fontId="6" fillId="2" borderId="4" xfId="8" applyFont="1" applyFill="1" applyBorder="1" applyAlignment="1">
      <alignment horizontal="center" vertical="center" shrinkToFit="1"/>
    </xf>
    <xf numFmtId="0" fontId="6" fillId="2" borderId="10" xfId="8" applyFont="1" applyFill="1" applyBorder="1" applyAlignment="1">
      <alignment horizontal="center" vertical="center" shrinkToFit="1"/>
    </xf>
    <xf numFmtId="0" fontId="7" fillId="2" borderId="33" xfId="8" applyFont="1" applyFill="1" applyBorder="1" applyAlignment="1">
      <alignment vertical="center" wrapText="1"/>
    </xf>
    <xf numFmtId="0" fontId="8" fillId="2" borderId="0" xfId="8" applyFont="1" applyFill="1" applyAlignment="1">
      <alignment horizontal="center" vertical="center" wrapText="1"/>
    </xf>
    <xf numFmtId="0" fontId="9" fillId="0" borderId="0" xfId="8" applyFont="1" applyAlignment="1">
      <alignment vertical="center" wrapText="1"/>
    </xf>
    <xf numFmtId="0" fontId="11" fillId="2" borderId="31" xfId="8" applyFont="1" applyFill="1" applyBorder="1" applyAlignment="1">
      <alignment horizontal="center" vertical="center"/>
    </xf>
    <xf numFmtId="0" fontId="11" fillId="2" borderId="12" xfId="8" applyFont="1" applyFill="1" applyBorder="1" applyAlignment="1">
      <alignment horizontal="center" vertical="center"/>
    </xf>
    <xf numFmtId="0" fontId="10" fillId="2" borderId="23" xfId="8" applyFont="1" applyFill="1" applyBorder="1" applyAlignment="1">
      <alignment vertical="center"/>
    </xf>
    <xf numFmtId="0" fontId="6" fillId="2" borderId="24" xfId="8" applyFont="1" applyFill="1" applyBorder="1" applyAlignment="1">
      <alignment vertical="center"/>
    </xf>
    <xf numFmtId="0" fontId="6" fillId="2" borderId="0" xfId="8" applyFont="1" applyFill="1" applyAlignment="1">
      <alignment horizontal="left" vertical="top" wrapText="1"/>
    </xf>
    <xf numFmtId="0" fontId="10" fillId="2" borderId="0" xfId="8" applyFont="1" applyFill="1" applyAlignment="1">
      <alignment vertical="top" wrapText="1"/>
    </xf>
    <xf numFmtId="0" fontId="11" fillId="2" borderId="1" xfId="8" applyFont="1" applyFill="1" applyBorder="1" applyAlignment="1">
      <alignment horizontal="center" vertical="center" shrinkToFit="1"/>
    </xf>
    <xf numFmtId="0" fontId="11" fillId="0" borderId="1" xfId="8" applyFont="1" applyBorder="1" applyAlignment="1">
      <alignment vertical="center" shrinkToFit="1"/>
    </xf>
    <xf numFmtId="0" fontId="11" fillId="0" borderId="2" xfId="8" applyFont="1" applyBorder="1" applyAlignment="1">
      <alignment vertical="center" shrinkToFit="1"/>
    </xf>
    <xf numFmtId="0" fontId="11" fillId="0" borderId="0" xfId="8" applyFont="1" applyAlignment="1">
      <alignment vertical="center" shrinkToFit="1"/>
    </xf>
    <xf numFmtId="0" fontId="10" fillId="2" borderId="24" xfId="8" applyFont="1" applyFill="1" applyBorder="1" applyAlignment="1">
      <alignment vertical="center"/>
    </xf>
    <xf numFmtId="0" fontId="10" fillId="2" borderId="0" xfId="8" applyFont="1" applyFill="1" applyAlignment="1">
      <alignment horizontal="left" vertical="top"/>
    </xf>
    <xf numFmtId="0" fontId="11" fillId="0" borderId="1" xfId="8" applyFont="1" applyBorder="1" applyAlignment="1">
      <alignment horizontal="center" vertical="center" wrapText="1"/>
    </xf>
    <xf numFmtId="0" fontId="11" fillId="0" borderId="0" xfId="8" applyFont="1" applyAlignment="1">
      <alignment horizontal="center" vertical="center" wrapText="1"/>
    </xf>
    <xf numFmtId="0" fontId="9" fillId="2" borderId="0" xfId="8" applyFont="1" applyFill="1" applyAlignment="1">
      <alignment vertical="center"/>
    </xf>
    <xf numFmtId="0" fontId="7" fillId="2" borderId="0" xfId="8" applyFont="1" applyFill="1" applyAlignment="1">
      <alignment vertical="center"/>
    </xf>
    <xf numFmtId="0" fontId="6" fillId="2" borderId="10" xfId="8" applyFont="1" applyFill="1" applyBorder="1" applyAlignment="1">
      <alignment horizontal="center" vertical="center" wrapText="1"/>
    </xf>
    <xf numFmtId="0" fontId="6" fillId="2" borderId="8" xfId="8" applyFont="1" applyFill="1" applyBorder="1" applyAlignment="1">
      <alignment horizontal="left" vertical="center" wrapText="1"/>
    </xf>
    <xf numFmtId="0" fontId="11" fillId="2" borderId="1" xfId="8" applyFont="1" applyFill="1" applyBorder="1" applyAlignment="1">
      <alignment horizontal="distributed" vertical="center" justifyLastLine="1"/>
    </xf>
    <xf numFmtId="0" fontId="6" fillId="0" borderId="1" xfId="8" applyFont="1" applyBorder="1" applyAlignment="1">
      <alignment vertical="center" wrapText="1"/>
    </xf>
    <xf numFmtId="0" fontId="6" fillId="2" borderId="6" xfId="8" applyFont="1" applyFill="1" applyBorder="1" applyAlignment="1">
      <alignment vertical="center" shrinkToFit="1"/>
    </xf>
    <xf numFmtId="0" fontId="6" fillId="2" borderId="7" xfId="8" applyFont="1" applyFill="1" applyBorder="1" applyAlignment="1">
      <alignment vertical="center" shrinkToFit="1"/>
    </xf>
    <xf numFmtId="0" fontId="6" fillId="2" borderId="8" xfId="8" applyFont="1" applyFill="1" applyBorder="1" applyAlignment="1">
      <alignment vertical="center" shrinkToFit="1"/>
    </xf>
    <xf numFmtId="0" fontId="11" fillId="2" borderId="22" xfId="8" applyFont="1" applyFill="1" applyBorder="1" applyAlignment="1">
      <alignment horizontal="distributed" vertical="center" justifyLastLine="1"/>
    </xf>
    <xf numFmtId="0" fontId="6" fillId="2" borderId="2" xfId="8" applyFont="1" applyFill="1" applyBorder="1" applyAlignment="1">
      <alignment vertical="center" shrinkToFit="1"/>
    </xf>
    <xf numFmtId="0" fontId="6" fillId="0" borderId="1" xfId="8" applyFont="1" applyBorder="1" applyAlignment="1">
      <alignment vertical="center" shrinkToFit="1"/>
    </xf>
    <xf numFmtId="0" fontId="6" fillId="2" borderId="3" xfId="8" applyFont="1" applyFill="1" applyBorder="1" applyAlignment="1">
      <alignment vertical="center" shrinkToFit="1"/>
    </xf>
    <xf numFmtId="0" fontId="6" fillId="0" borderId="0" xfId="8" applyFont="1" applyAlignment="1">
      <alignment vertical="center" shrinkToFit="1"/>
    </xf>
    <xf numFmtId="0" fontId="6" fillId="2" borderId="0" xfId="8" applyFont="1" applyFill="1" applyAlignment="1">
      <alignment vertical="center" shrinkToFit="1"/>
    </xf>
    <xf numFmtId="0" fontId="11" fillId="2" borderId="14" xfId="8" applyFont="1" applyFill="1" applyBorder="1" applyAlignment="1">
      <alignment horizontal="left" vertical="center"/>
    </xf>
    <xf numFmtId="0" fontId="11" fillId="2" borderId="0" xfId="8" applyFont="1" applyFill="1" applyAlignment="1">
      <alignment horizontal="left" vertical="center"/>
    </xf>
    <xf numFmtId="0" fontId="10" fillId="2" borderId="14" xfId="8" applyFont="1" applyFill="1" applyBorder="1" applyAlignment="1">
      <alignment vertical="top"/>
    </xf>
    <xf numFmtId="0" fontId="11" fillId="2" borderId="29" xfId="8" applyFont="1" applyFill="1" applyBorder="1" applyAlignment="1">
      <alignment horizontal="center" vertical="center" wrapText="1"/>
    </xf>
    <xf numFmtId="0" fontId="11" fillId="2" borderId="17" xfId="8" applyFont="1" applyFill="1" applyBorder="1" applyAlignment="1">
      <alignment horizontal="right" vertical="center"/>
    </xf>
    <xf numFmtId="0" fontId="11" fillId="2" borderId="0" xfId="8" applyFont="1" applyFill="1" applyAlignment="1">
      <alignment horizontal="right" vertical="center"/>
    </xf>
    <xf numFmtId="0" fontId="11" fillId="2" borderId="31" xfId="8" applyFont="1" applyFill="1" applyBorder="1" applyAlignment="1">
      <alignment horizontal="left" vertical="center"/>
    </xf>
    <xf numFmtId="0" fontId="11" fillId="2" borderId="16" xfId="8" applyFont="1" applyFill="1" applyBorder="1" applyAlignment="1">
      <alignment horizontal="left" vertical="center"/>
    </xf>
    <xf numFmtId="0" fontId="11" fillId="2" borderId="12" xfId="8" applyFont="1" applyFill="1" applyBorder="1" applyAlignment="1">
      <alignment vertical="center"/>
    </xf>
    <xf numFmtId="0" fontId="11" fillId="2" borderId="13" xfId="8" applyFont="1" applyFill="1" applyBorder="1" applyAlignment="1">
      <alignment vertical="center"/>
    </xf>
    <xf numFmtId="0" fontId="11" fillId="2" borderId="0" xfId="8" applyFont="1" applyFill="1" applyAlignment="1">
      <alignment vertical="center"/>
    </xf>
    <xf numFmtId="0" fontId="11" fillId="2" borderId="35" xfId="8" applyFont="1" applyFill="1" applyBorder="1" applyAlignment="1">
      <alignment horizontal="center" vertical="center"/>
    </xf>
    <xf numFmtId="0" fontId="11" fillId="2" borderId="21" xfId="8" applyFont="1" applyFill="1" applyBorder="1" applyAlignment="1">
      <alignment horizontal="right" vertical="center"/>
    </xf>
    <xf numFmtId="0" fontId="14" fillId="2" borderId="6" xfId="8" applyFont="1" applyFill="1" applyBorder="1" applyAlignment="1">
      <alignment horizontal="center" vertical="center" wrapText="1"/>
    </xf>
    <xf numFmtId="0" fontId="10" fillId="2" borderId="35" xfId="8" applyFont="1" applyFill="1" applyBorder="1" applyAlignment="1">
      <alignment horizontal="right" vertical="center"/>
    </xf>
    <xf numFmtId="0" fontId="10" fillId="2" borderId="20" xfId="8" applyFont="1" applyFill="1" applyBorder="1" applyAlignment="1">
      <alignment horizontal="right" vertical="center"/>
    </xf>
    <xf numFmtId="0" fontId="10" fillId="2" borderId="21" xfId="8" applyFont="1" applyFill="1" applyBorder="1" applyAlignment="1">
      <alignment horizontal="right" vertical="center"/>
    </xf>
    <xf numFmtId="0" fontId="10" fillId="2" borderId="23" xfId="8" applyFont="1" applyFill="1" applyBorder="1" applyAlignment="1">
      <alignment horizontal="right" vertical="center"/>
    </xf>
    <xf numFmtId="0" fontId="10" fillId="0" borderId="22" xfId="0" applyFont="1" applyBorder="1" applyAlignment="1">
      <alignment vertical="center"/>
    </xf>
    <xf numFmtId="0" fontId="11" fillId="2" borderId="35" xfId="8" applyFont="1" applyFill="1" applyBorder="1" applyAlignment="1">
      <alignment horizontal="right" vertical="center"/>
    </xf>
    <xf numFmtId="0" fontId="11" fillId="2" borderId="35" xfId="8" applyFont="1" applyFill="1" applyBorder="1" applyAlignment="1">
      <alignment horizontal="left" vertical="center"/>
    </xf>
    <xf numFmtId="0" fontId="11" fillId="2" borderId="20" xfId="8" applyFont="1" applyFill="1" applyBorder="1" applyAlignment="1">
      <alignment horizontal="left" vertical="center"/>
    </xf>
    <xf numFmtId="0" fontId="11" fillId="2" borderId="35" xfId="8" applyFont="1" applyFill="1" applyBorder="1" applyAlignment="1">
      <alignment vertical="center"/>
    </xf>
    <xf numFmtId="0" fontId="11" fillId="2" borderId="23" xfId="8" applyFont="1" applyFill="1" applyBorder="1" applyAlignment="1">
      <alignment horizontal="right" vertical="center"/>
    </xf>
    <xf numFmtId="0" fontId="11" fillId="2" borderId="20" xfId="8" applyFont="1" applyFill="1" applyBorder="1" applyAlignment="1">
      <alignment horizontal="right" vertical="center"/>
    </xf>
    <xf numFmtId="0" fontId="11" fillId="2" borderId="19" xfId="8" applyFont="1" applyFill="1" applyBorder="1" applyAlignment="1">
      <alignment horizontal="right" vertical="center"/>
    </xf>
    <xf numFmtId="0" fontId="11" fillId="2" borderId="34" xfId="8" applyFont="1" applyFill="1" applyBorder="1" applyAlignment="1">
      <alignment horizontal="left" vertical="center"/>
    </xf>
    <xf numFmtId="0" fontId="11" fillId="2" borderId="34" xfId="8" applyFont="1" applyFill="1" applyBorder="1" applyAlignment="1">
      <alignment horizontal="right" vertical="center"/>
    </xf>
    <xf numFmtId="0" fontId="11" fillId="2" borderId="26" xfId="8" applyFont="1" applyFill="1" applyBorder="1" applyAlignment="1">
      <alignment horizontal="right" vertical="center"/>
    </xf>
    <xf numFmtId="0" fontId="11" fillId="2" borderId="27" xfId="8" applyFont="1" applyFill="1" applyBorder="1" applyAlignment="1">
      <alignment horizontal="right" vertical="center"/>
    </xf>
    <xf numFmtId="0" fontId="11" fillId="2" borderId="28" xfId="8" applyFont="1" applyFill="1" applyBorder="1" applyAlignment="1">
      <alignment horizontal="right" vertical="center"/>
    </xf>
    <xf numFmtId="181" fontId="11" fillId="2" borderId="5" xfId="8" applyNumberFormat="1" applyFont="1" applyFill="1" applyBorder="1" applyAlignment="1">
      <alignment vertical="center" wrapText="1"/>
    </xf>
    <xf numFmtId="181" fontId="11" fillId="2" borderId="6" xfId="8" applyNumberFormat="1" applyFont="1" applyFill="1" applyBorder="1" applyAlignment="1">
      <alignment vertical="center" wrapText="1"/>
    </xf>
    <xf numFmtId="181" fontId="11" fillId="2" borderId="4" xfId="8" applyNumberFormat="1" applyFont="1" applyFill="1" applyBorder="1" applyAlignment="1">
      <alignment vertical="center" wrapText="1"/>
    </xf>
    <xf numFmtId="181" fontId="11" fillId="2" borderId="7" xfId="8" applyNumberFormat="1" applyFont="1" applyFill="1" applyBorder="1" applyAlignment="1">
      <alignment vertical="center" wrapText="1"/>
    </xf>
    <xf numFmtId="181" fontId="11" fillId="2" borderId="1" xfId="8" applyNumberFormat="1" applyFont="1" applyFill="1" applyBorder="1" applyAlignment="1">
      <alignment vertical="center" wrapText="1"/>
    </xf>
    <xf numFmtId="181" fontId="11" fillId="2" borderId="8" xfId="8" applyNumberFormat="1" applyFont="1" applyFill="1" applyBorder="1" applyAlignment="1">
      <alignment vertical="center" wrapText="1"/>
    </xf>
    <xf numFmtId="181" fontId="11" fillId="2" borderId="2" xfId="8" applyNumberFormat="1" applyFont="1" applyFill="1" applyBorder="1" applyAlignment="1">
      <alignment vertical="center" wrapText="1"/>
    </xf>
    <xf numFmtId="181" fontId="11" fillId="2" borderId="22" xfId="8" applyNumberFormat="1" applyFont="1" applyFill="1" applyBorder="1" applyAlignment="1">
      <alignment vertical="center" wrapText="1"/>
    </xf>
    <xf numFmtId="181" fontId="11" fillId="2" borderId="1" xfId="8" applyNumberFormat="1" applyFont="1" applyFill="1" applyBorder="1" applyAlignment="1">
      <alignment vertical="center" shrinkToFit="1"/>
    </xf>
    <xf numFmtId="181" fontId="11" fillId="2" borderId="0" xfId="8" applyNumberFormat="1" applyFont="1" applyFill="1" applyAlignment="1">
      <alignment vertical="center" wrapText="1"/>
    </xf>
    <xf numFmtId="181" fontId="11" fillId="2" borderId="1" xfId="8" applyNumberFormat="1" applyFont="1" applyFill="1" applyBorder="1" applyAlignment="1">
      <alignment horizontal="center" vertical="center" shrinkToFit="1"/>
    </xf>
    <xf numFmtId="181" fontId="11" fillId="2" borderId="3" xfId="8" applyNumberFormat="1" applyFont="1" applyFill="1" applyBorder="1" applyAlignment="1">
      <alignment vertical="center" wrapText="1"/>
    </xf>
    <xf numFmtId="177" fontId="9" fillId="2" borderId="0" xfId="2" applyNumberFormat="1" applyFont="1" applyFill="1" applyAlignment="1">
      <alignment vertical="center" wrapText="1"/>
    </xf>
    <xf numFmtId="177" fontId="11" fillId="2" borderId="22" xfId="8" applyNumberFormat="1" applyFont="1" applyFill="1" applyBorder="1" applyAlignment="1">
      <alignment vertical="center" wrapText="1"/>
    </xf>
    <xf numFmtId="177" fontId="11" fillId="2" borderId="1" xfId="8" applyNumberFormat="1" applyFont="1" applyFill="1" applyBorder="1" applyAlignment="1">
      <alignment vertical="center" shrinkToFit="1"/>
    </xf>
    <xf numFmtId="177" fontId="11" fillId="2" borderId="1" xfId="8" applyNumberFormat="1" applyFont="1" applyFill="1" applyBorder="1" applyAlignment="1">
      <alignment horizontal="center" vertical="center" shrinkToFit="1"/>
    </xf>
    <xf numFmtId="0" fontId="11" fillId="2" borderId="4" xfId="8" applyFont="1" applyFill="1" applyBorder="1" applyAlignment="1">
      <alignment horizontal="center" vertical="center" shrinkToFit="1"/>
    </xf>
    <xf numFmtId="177" fontId="11" fillId="2" borderId="13" xfId="8" applyNumberFormat="1" applyFont="1" applyFill="1" applyBorder="1" applyAlignment="1">
      <alignment vertical="center" wrapText="1"/>
    </xf>
    <xf numFmtId="177" fontId="9" fillId="2" borderId="0" xfId="2" applyNumberFormat="1" applyFont="1" applyFill="1" applyBorder="1" applyAlignment="1">
      <alignment vertical="center" wrapText="1"/>
    </xf>
    <xf numFmtId="182" fontId="11" fillId="2" borderId="1" xfId="8" applyNumberFormat="1" applyFont="1" applyFill="1" applyBorder="1" applyAlignment="1">
      <alignment vertical="center" wrapText="1"/>
    </xf>
    <xf numFmtId="182" fontId="11" fillId="2" borderId="7" xfId="8" applyNumberFormat="1" applyFont="1" applyFill="1" applyBorder="1" applyAlignment="1">
      <alignment vertical="center" wrapText="1"/>
    </xf>
    <xf numFmtId="182" fontId="11" fillId="2" borderId="4" xfId="8" applyNumberFormat="1" applyFont="1" applyFill="1" applyBorder="1" applyAlignment="1">
      <alignment vertical="center" wrapText="1"/>
    </xf>
    <xf numFmtId="182" fontId="11" fillId="2" borderId="6" xfId="8" applyNumberFormat="1" applyFont="1" applyFill="1" applyBorder="1" applyAlignment="1">
      <alignment vertical="center" wrapText="1"/>
    </xf>
    <xf numFmtId="182" fontId="11" fillId="2" borderId="2" xfId="8" applyNumberFormat="1" applyFont="1" applyFill="1" applyBorder="1" applyAlignment="1">
      <alignment vertical="center" wrapText="1"/>
    </xf>
    <xf numFmtId="181" fontId="11" fillId="2" borderId="23" xfId="8" applyNumberFormat="1" applyFont="1" applyFill="1" applyBorder="1" applyAlignment="1">
      <alignment vertical="center" wrapText="1"/>
    </xf>
    <xf numFmtId="182" fontId="11" fillId="2" borderId="1" xfId="8" applyNumberFormat="1" applyFont="1" applyFill="1" applyBorder="1" applyAlignment="1">
      <alignment horizontal="center" vertical="center" wrapText="1"/>
    </xf>
    <xf numFmtId="182" fontId="11" fillId="2" borderId="2" xfId="8" applyNumberFormat="1" applyFont="1" applyFill="1" applyBorder="1" applyAlignment="1">
      <alignment horizontal="center" vertical="center" wrapText="1"/>
    </xf>
    <xf numFmtId="182" fontId="11" fillId="2" borderId="13" xfId="8" applyNumberFormat="1" applyFont="1" applyFill="1" applyBorder="1" applyAlignment="1">
      <alignment horizontal="center" vertical="center" wrapText="1"/>
    </xf>
    <xf numFmtId="181" fontId="11" fillId="2" borderId="32" xfId="8" applyNumberFormat="1" applyFont="1" applyFill="1" applyBorder="1" applyAlignment="1">
      <alignment vertical="center" wrapText="1"/>
    </xf>
    <xf numFmtId="177" fontId="11" fillId="2" borderId="23" xfId="8" applyNumberFormat="1" applyFont="1" applyFill="1" applyBorder="1" applyAlignment="1">
      <alignment vertical="center" wrapText="1"/>
    </xf>
    <xf numFmtId="182" fontId="11" fillId="2" borderId="23" xfId="8" applyNumberFormat="1" applyFont="1" applyFill="1" applyBorder="1" applyAlignment="1">
      <alignment horizontal="center" vertical="center" shrinkToFit="1"/>
    </xf>
    <xf numFmtId="0" fontId="10" fillId="2" borderId="13" xfId="8" applyFont="1" applyFill="1" applyBorder="1" applyAlignment="1">
      <alignment vertical="center"/>
    </xf>
    <xf numFmtId="177" fontId="11" fillId="2" borderId="23" xfId="2" applyNumberFormat="1" applyFont="1" applyFill="1" applyBorder="1" applyAlignment="1">
      <alignment horizontal="center" vertical="center"/>
    </xf>
    <xf numFmtId="0" fontId="11" fillId="2" borderId="12" xfId="8" applyFont="1" applyFill="1" applyBorder="1" applyAlignment="1">
      <alignment horizontal="center" vertical="center" wrapText="1"/>
    </xf>
    <xf numFmtId="0" fontId="11" fillId="2" borderId="31" xfId="8" applyFont="1" applyFill="1" applyBorder="1" applyAlignment="1">
      <alignment horizontal="center" vertical="center" wrapText="1"/>
    </xf>
    <xf numFmtId="0" fontId="11" fillId="2" borderId="17" xfId="8" applyFont="1" applyFill="1" applyBorder="1" applyAlignment="1">
      <alignment horizontal="center" vertical="center" wrapText="1"/>
    </xf>
    <xf numFmtId="0" fontId="11" fillId="2" borderId="16" xfId="8" applyFont="1" applyFill="1" applyBorder="1" applyAlignment="1">
      <alignment horizontal="center" vertical="center" wrapText="1"/>
    </xf>
    <xf numFmtId="0" fontId="10" fillId="2" borderId="32" xfId="8" applyFont="1" applyFill="1" applyBorder="1" applyAlignment="1">
      <alignment vertical="center"/>
    </xf>
    <xf numFmtId="0" fontId="11" fillId="2" borderId="28" xfId="8" applyFont="1" applyFill="1" applyBorder="1" applyAlignment="1">
      <alignment horizontal="center" vertical="center" shrinkToFit="1"/>
    </xf>
    <xf numFmtId="0" fontId="11" fillId="2" borderId="29" xfId="8" applyFont="1" applyFill="1" applyBorder="1" applyAlignment="1">
      <alignment horizontal="center" vertical="center" shrinkToFit="1"/>
    </xf>
    <xf numFmtId="0" fontId="11" fillId="2" borderId="28" xfId="8" applyFont="1" applyFill="1" applyBorder="1" applyAlignment="1">
      <alignment horizontal="center" vertical="center" wrapText="1"/>
    </xf>
    <xf numFmtId="0" fontId="11" fillId="2" borderId="34" xfId="8" applyFont="1" applyFill="1" applyBorder="1" applyAlignment="1">
      <alignment horizontal="center" vertical="center" wrapText="1"/>
    </xf>
    <xf numFmtId="0" fontId="11" fillId="2" borderId="27" xfId="8" applyFont="1" applyFill="1" applyBorder="1" applyAlignment="1">
      <alignment horizontal="center" vertical="center" wrapText="1"/>
    </xf>
    <xf numFmtId="0" fontId="11" fillId="2" borderId="22" xfId="8" applyFont="1" applyFill="1" applyBorder="1" applyAlignment="1">
      <alignment vertical="center" shrinkToFit="1"/>
    </xf>
    <xf numFmtId="0" fontId="11" fillId="2" borderId="23" xfId="8" applyFont="1" applyFill="1" applyBorder="1" applyAlignment="1">
      <alignment vertical="center" shrinkToFit="1"/>
    </xf>
    <xf numFmtId="0" fontId="11" fillId="2" borderId="32" xfId="8" applyFont="1" applyFill="1" applyBorder="1" applyAlignment="1">
      <alignment vertical="center" wrapText="1"/>
    </xf>
    <xf numFmtId="0" fontId="11" fillId="2" borderId="0" xfId="8" applyFont="1" applyFill="1" applyAlignment="1">
      <alignment horizontal="center" vertical="center" wrapText="1"/>
    </xf>
    <xf numFmtId="0" fontId="6" fillId="2" borderId="18" xfId="8" applyFont="1" applyFill="1" applyBorder="1" applyAlignment="1">
      <alignment horizontal="center" vertical="center"/>
    </xf>
    <xf numFmtId="0" fontId="11" fillId="2" borderId="15" xfId="8" applyFont="1" applyFill="1" applyBorder="1" applyAlignment="1">
      <alignment horizontal="center" vertical="center" wrapText="1"/>
    </xf>
    <xf numFmtId="0" fontId="11" fillId="2" borderId="12" xfId="8" applyFont="1" applyFill="1" applyBorder="1" applyAlignment="1">
      <alignment horizontal="center" vertical="center" shrinkToFit="1"/>
    </xf>
    <xf numFmtId="0" fontId="11" fillId="2" borderId="0" xfId="8" applyFont="1" applyFill="1" applyAlignment="1">
      <alignment horizontal="center" vertical="center" shrinkToFit="1"/>
    </xf>
    <xf numFmtId="0" fontId="11" fillId="2" borderId="22" xfId="8" applyFont="1" applyFill="1" applyBorder="1" applyAlignment="1">
      <alignment horizontal="center" vertical="center" wrapText="1"/>
    </xf>
    <xf numFmtId="0" fontId="11" fillId="2" borderId="19" xfId="8" applyFont="1" applyFill="1" applyBorder="1" applyAlignment="1">
      <alignment horizontal="center" vertical="center" wrapText="1"/>
    </xf>
    <xf numFmtId="0" fontId="11" fillId="2" borderId="21" xfId="8" applyFont="1" applyFill="1" applyBorder="1" applyAlignment="1">
      <alignment horizontal="center" vertical="center" wrapText="1"/>
    </xf>
    <xf numFmtId="0" fontId="11" fillId="2" borderId="20" xfId="8" applyFont="1" applyFill="1" applyBorder="1" applyAlignment="1">
      <alignment horizontal="center" vertical="center" wrapText="1"/>
    </xf>
    <xf numFmtId="0" fontId="9" fillId="2" borderId="0" xfId="8" applyFont="1" applyFill="1" applyAlignment="1">
      <alignment horizontal="right" vertical="center" wrapText="1"/>
    </xf>
    <xf numFmtId="0" fontId="11" fillId="2" borderId="28" xfId="8" applyFont="1" applyFill="1" applyBorder="1" applyAlignment="1">
      <alignment vertical="center" wrapText="1"/>
    </xf>
    <xf numFmtId="0" fontId="11" fillId="2" borderId="25" xfId="8" applyFont="1" applyFill="1" applyBorder="1" applyAlignment="1">
      <alignment vertical="center" wrapText="1"/>
    </xf>
    <xf numFmtId="0" fontId="11" fillId="2" borderId="27" xfId="8" applyFont="1" applyFill="1" applyBorder="1" applyAlignment="1">
      <alignment vertical="center" wrapText="1"/>
    </xf>
    <xf numFmtId="0" fontId="6" fillId="2" borderId="26" xfId="8" applyFont="1" applyFill="1" applyBorder="1" applyAlignment="1">
      <alignment vertical="center" wrapText="1"/>
    </xf>
    <xf numFmtId="0" fontId="6" fillId="2" borderId="27" xfId="8" applyFont="1" applyFill="1" applyBorder="1" applyAlignment="1">
      <alignment vertical="center" wrapText="1"/>
    </xf>
    <xf numFmtId="0" fontId="11" fillId="2" borderId="29" xfId="8" applyFont="1" applyFill="1" applyBorder="1" applyAlignment="1">
      <alignment vertical="center" wrapText="1"/>
    </xf>
    <xf numFmtId="9" fontId="15" fillId="0" borderId="0" xfId="8" applyNumberFormat="1" applyFont="1" applyAlignment="1">
      <alignment vertical="center" wrapText="1"/>
    </xf>
    <xf numFmtId="9" fontId="13" fillId="0" borderId="0" xfId="8" applyNumberFormat="1" applyFont="1" applyAlignment="1">
      <alignment vertical="center" wrapText="1"/>
    </xf>
    <xf numFmtId="182" fontId="6" fillId="0" borderId="0" xfId="8" applyNumberFormat="1" applyFont="1" applyAlignment="1">
      <alignment vertical="center" wrapText="1"/>
    </xf>
    <xf numFmtId="0" fontId="6" fillId="0" borderId="0" xfId="8" applyFont="1" applyAlignment="1">
      <alignment vertical="center"/>
    </xf>
    <xf numFmtId="0" fontId="6" fillId="2" borderId="0" xfId="8" applyFont="1" applyFill="1" applyAlignment="1">
      <alignment vertical="top" wrapText="1"/>
    </xf>
    <xf numFmtId="0" fontId="11" fillId="2" borderId="10" xfId="8" applyFont="1" applyFill="1" applyBorder="1" applyAlignment="1">
      <alignment horizontal="center" vertical="center" wrapText="1"/>
    </xf>
    <xf numFmtId="0" fontId="11" fillId="0" borderId="4" xfId="8" applyFont="1" applyBorder="1" applyAlignment="1">
      <alignment horizontal="center" vertical="center" wrapText="1"/>
    </xf>
    <xf numFmtId="0" fontId="11" fillId="0" borderId="8" xfId="8" applyFont="1" applyBorder="1" applyAlignment="1">
      <alignment horizontal="center" vertical="center" wrapText="1"/>
    </xf>
    <xf numFmtId="0" fontId="11" fillId="2" borderId="3" xfId="8" applyFont="1" applyFill="1" applyBorder="1" applyAlignment="1">
      <alignment horizontal="center" vertical="center" shrinkToFit="1"/>
    </xf>
    <xf numFmtId="0" fontId="11" fillId="2" borderId="5" xfId="8" applyFont="1" applyFill="1" applyBorder="1" applyAlignment="1">
      <alignment horizontal="center" vertical="center" shrinkToFit="1"/>
    </xf>
    <xf numFmtId="0" fontId="10" fillId="2" borderId="24" xfId="8" applyFont="1" applyFill="1" applyBorder="1" applyAlignment="1">
      <alignment horizontal="left" vertical="center"/>
    </xf>
    <xf numFmtId="0" fontId="6" fillId="0" borderId="4" xfId="8" applyFont="1" applyBorder="1" applyAlignment="1">
      <alignment vertical="center" wrapText="1"/>
    </xf>
    <xf numFmtId="0" fontId="6" fillId="0" borderId="8" xfId="8" applyFont="1" applyBorder="1" applyAlignment="1">
      <alignment vertical="center" wrapText="1"/>
    </xf>
    <xf numFmtId="0" fontId="6" fillId="0" borderId="6" xfId="8" applyFont="1" applyBorder="1" applyAlignment="1">
      <alignment vertical="center" wrapText="1"/>
    </xf>
    <xf numFmtId="0" fontId="6" fillId="0" borderId="5" xfId="8" applyFont="1" applyBorder="1" applyAlignment="1">
      <alignment vertical="center" wrapText="1"/>
    </xf>
    <xf numFmtId="0" fontId="6" fillId="0" borderId="7" xfId="8" applyFont="1" applyBorder="1" applyAlignment="1">
      <alignment vertical="center" wrapText="1"/>
    </xf>
    <xf numFmtId="0" fontId="6" fillId="0" borderId="3" xfId="8" applyFont="1" applyBorder="1" applyAlignment="1">
      <alignment vertical="center" wrapText="1"/>
    </xf>
    <xf numFmtId="0" fontId="6" fillId="0" borderId="10" xfId="8" applyFont="1" applyBorder="1" applyAlignment="1">
      <alignment vertical="center" wrapText="1"/>
    </xf>
    <xf numFmtId="0" fontId="10" fillId="2" borderId="29" xfId="8" applyFont="1" applyFill="1" applyBorder="1" applyAlignment="1">
      <alignment vertical="center"/>
    </xf>
    <xf numFmtId="0" fontId="11" fillId="0" borderId="10" xfId="8" applyFont="1" applyBorder="1" applyAlignment="1">
      <alignment horizontal="center" vertical="center" wrapText="1"/>
    </xf>
    <xf numFmtId="0" fontId="11" fillId="2" borderId="13" xfId="8" applyFont="1" applyFill="1" applyBorder="1" applyAlignment="1">
      <alignment horizontal="right" vertical="center"/>
    </xf>
    <xf numFmtId="0" fontId="11" fillId="2" borderId="16" xfId="8" applyFont="1" applyFill="1" applyBorder="1" applyAlignment="1">
      <alignment horizontal="right" vertical="center"/>
    </xf>
    <xf numFmtId="0" fontId="11" fillId="2" borderId="18" xfId="8" applyFont="1" applyFill="1" applyBorder="1" applyAlignment="1">
      <alignment horizontal="right" vertical="center"/>
    </xf>
    <xf numFmtId="0" fontId="11" fillId="2" borderId="26" xfId="8" applyFont="1" applyFill="1" applyBorder="1" applyAlignment="1">
      <alignment horizontal="left" vertical="center"/>
    </xf>
    <xf numFmtId="177" fontId="11" fillId="2" borderId="24" xfId="8" applyNumberFormat="1" applyFont="1" applyFill="1" applyBorder="1" applyAlignment="1">
      <alignment vertical="center" wrapText="1"/>
    </xf>
    <xf numFmtId="177" fontId="6" fillId="2" borderId="2" xfId="8" applyNumberFormat="1" applyFont="1" applyFill="1" applyBorder="1" applyAlignment="1">
      <alignment horizontal="center" vertical="center" wrapText="1"/>
    </xf>
    <xf numFmtId="177" fontId="6" fillId="2" borderId="8" xfId="8" applyNumberFormat="1" applyFont="1" applyFill="1" applyBorder="1" applyAlignment="1">
      <alignment horizontal="center" vertical="center" wrapText="1"/>
    </xf>
    <xf numFmtId="177" fontId="11" fillId="0" borderId="4" xfId="8" applyNumberFormat="1" applyFont="1" applyBorder="1" applyAlignment="1">
      <alignment vertical="center" wrapText="1"/>
    </xf>
    <xf numFmtId="177" fontId="11" fillId="0" borderId="8" xfId="8" applyNumberFormat="1" applyFont="1" applyBorder="1" applyAlignment="1">
      <alignment vertical="center" wrapText="1"/>
    </xf>
    <xf numFmtId="0" fontId="11" fillId="2" borderId="29" xfId="8" applyFont="1" applyFill="1" applyBorder="1" applyAlignment="1">
      <alignment horizontal="right" vertical="center"/>
    </xf>
    <xf numFmtId="177" fontId="11" fillId="2" borderId="1" xfId="8" applyNumberFormat="1" applyFont="1" applyFill="1" applyBorder="1" applyAlignment="1">
      <alignment horizontal="center" vertical="center" wrapText="1"/>
    </xf>
    <xf numFmtId="177" fontId="6" fillId="2" borderId="10" xfId="8" applyNumberFormat="1" applyFont="1" applyFill="1" applyBorder="1" applyAlignment="1">
      <alignment horizontal="center" vertical="center" wrapText="1"/>
    </xf>
    <xf numFmtId="177" fontId="11" fillId="0" borderId="1" xfId="8" applyNumberFormat="1" applyFont="1" applyBorder="1" applyAlignment="1">
      <alignment vertical="center" wrapText="1"/>
    </xf>
    <xf numFmtId="177" fontId="11" fillId="2" borderId="28" xfId="8" applyNumberFormat="1" applyFont="1" applyFill="1" applyBorder="1" applyAlignment="1">
      <alignment vertical="center" wrapText="1"/>
    </xf>
    <xf numFmtId="182" fontId="6" fillId="2" borderId="0" xfId="8" applyNumberFormat="1" applyFont="1" applyFill="1" applyAlignment="1">
      <alignment vertical="center" wrapText="1"/>
    </xf>
    <xf numFmtId="182" fontId="11" fillId="2" borderId="5" xfId="8" applyNumberFormat="1" applyFont="1" applyFill="1" applyBorder="1" applyAlignment="1">
      <alignment vertical="center" wrapText="1"/>
    </xf>
    <xf numFmtId="182" fontId="11" fillId="2" borderId="3" xfId="8" applyNumberFormat="1" applyFont="1" applyFill="1" applyBorder="1" applyAlignment="1">
      <alignment vertical="center" wrapText="1"/>
    </xf>
    <xf numFmtId="182" fontId="11" fillId="2" borderId="10" xfId="8" applyNumberFormat="1" applyFont="1" applyFill="1" applyBorder="1" applyAlignment="1">
      <alignment vertical="center" wrapText="1"/>
    </xf>
    <xf numFmtId="182" fontId="11" fillId="2" borderId="8" xfId="8" applyNumberFormat="1" applyFont="1" applyFill="1" applyBorder="1" applyAlignment="1">
      <alignment vertical="center" wrapText="1"/>
    </xf>
    <xf numFmtId="182" fontId="11" fillId="0" borderId="4" xfId="8" applyNumberFormat="1" applyFont="1" applyBorder="1" applyAlignment="1">
      <alignment vertical="center" wrapText="1"/>
    </xf>
    <xf numFmtId="182" fontId="11" fillId="0" borderId="8" xfId="8" applyNumberFormat="1" applyFont="1" applyBorder="1" applyAlignment="1">
      <alignment vertical="center" wrapText="1"/>
    </xf>
    <xf numFmtId="0" fontId="10" fillId="2" borderId="12" xfId="8" applyFont="1" applyFill="1" applyBorder="1" applyAlignment="1">
      <alignment vertical="center"/>
    </xf>
    <xf numFmtId="0" fontId="11" fillId="2" borderId="23" xfId="8" applyFont="1" applyFill="1" applyBorder="1" applyAlignment="1">
      <alignment horizontal="center" vertical="center" wrapText="1"/>
    </xf>
    <xf numFmtId="0" fontId="7" fillId="2" borderId="32" xfId="8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2" borderId="22" xfId="8" applyFont="1" applyFill="1" applyBorder="1" applyAlignment="1">
      <alignment vertical="center"/>
    </xf>
    <xf numFmtId="0" fontId="11" fillId="2" borderId="23" xfId="8" applyFont="1" applyFill="1" applyBorder="1" applyAlignment="1">
      <alignment vertical="center"/>
    </xf>
    <xf numFmtId="0" fontId="12" fillId="2" borderId="1" xfId="8" applyFont="1" applyFill="1" applyBorder="1" applyAlignment="1">
      <alignment vertical="center" wrapText="1"/>
    </xf>
    <xf numFmtId="0" fontId="12" fillId="2" borderId="4" xfId="8" applyFont="1" applyFill="1" applyBorder="1" applyAlignment="1">
      <alignment vertical="center" wrapText="1"/>
    </xf>
    <xf numFmtId="0" fontId="11" fillId="2" borderId="8" xfId="8" applyFont="1" applyFill="1" applyBorder="1" applyAlignment="1">
      <alignment vertical="center" wrapText="1"/>
    </xf>
    <xf numFmtId="0" fontId="11" fillId="0" borderId="7" xfId="8" applyFont="1" applyBorder="1" applyAlignment="1">
      <alignment vertical="center" wrapText="1"/>
    </xf>
    <xf numFmtId="0" fontId="11" fillId="0" borderId="4" xfId="8" applyFont="1" applyBorder="1" applyAlignment="1">
      <alignment vertical="center" wrapText="1"/>
    </xf>
    <xf numFmtId="0" fontId="11" fillId="2" borderId="8" xfId="8" applyFont="1" applyFill="1" applyBorder="1" applyAlignment="1">
      <alignment vertical="center" shrinkToFit="1"/>
    </xf>
    <xf numFmtId="177" fontId="6" fillId="2" borderId="1" xfId="8" applyNumberFormat="1" applyFont="1" applyFill="1" applyBorder="1" applyAlignment="1">
      <alignment vertical="center" wrapText="1"/>
    </xf>
    <xf numFmtId="0" fontId="6" fillId="2" borderId="32" xfId="8" applyFont="1" applyFill="1" applyBorder="1" applyAlignment="1">
      <alignment vertical="center" wrapText="1"/>
    </xf>
    <xf numFmtId="0" fontId="6" fillId="2" borderId="12" xfId="8" applyFont="1" applyFill="1" applyBorder="1" applyAlignment="1">
      <alignment vertical="center"/>
    </xf>
    <xf numFmtId="0" fontId="7" fillId="2" borderId="2" xfId="8" applyFont="1" applyFill="1" applyBorder="1" applyAlignment="1">
      <alignment horizontal="center" vertical="center" wrapText="1"/>
    </xf>
    <xf numFmtId="0" fontId="10" fillId="2" borderId="14" xfId="8" applyFont="1" applyFill="1" applyBorder="1" applyAlignment="1">
      <alignment vertical="center"/>
    </xf>
    <xf numFmtId="0" fontId="11" fillId="2" borderId="15" xfId="8" applyFont="1" applyFill="1" applyBorder="1" applyAlignment="1">
      <alignment horizontal="right" vertical="center"/>
    </xf>
    <xf numFmtId="0" fontId="7" fillId="2" borderId="23" xfId="8" applyFont="1" applyFill="1" applyBorder="1" applyAlignment="1">
      <alignment vertical="center" wrapText="1"/>
    </xf>
    <xf numFmtId="0" fontId="11" fillId="2" borderId="24" xfId="8" applyFont="1" applyFill="1" applyBorder="1" applyAlignment="1">
      <alignment vertical="center"/>
    </xf>
    <xf numFmtId="0" fontId="10" fillId="2" borderId="22" xfId="0" applyFont="1" applyFill="1" applyBorder="1" applyAlignment="1">
      <alignment horizontal="left" vertical="center"/>
    </xf>
    <xf numFmtId="3" fontId="11" fillId="2" borderId="10" xfId="8" applyNumberFormat="1" applyFont="1" applyFill="1" applyBorder="1" applyAlignment="1">
      <alignment vertical="center"/>
    </xf>
    <xf numFmtId="3" fontId="11" fillId="2" borderId="22" xfId="8" applyNumberFormat="1" applyFont="1" applyFill="1" applyBorder="1" applyAlignment="1">
      <alignment vertical="center"/>
    </xf>
    <xf numFmtId="177" fontId="11" fillId="2" borderId="12" xfId="8" applyNumberFormat="1" applyFont="1" applyFill="1" applyBorder="1" applyAlignment="1">
      <alignment vertical="center" shrinkToFit="1"/>
    </xf>
    <xf numFmtId="182" fontId="11" fillId="2" borderId="12" xfId="8" applyNumberFormat="1" applyFont="1" applyFill="1" applyBorder="1" applyAlignment="1">
      <alignment vertical="center" wrapText="1"/>
    </xf>
    <xf numFmtId="182" fontId="11" fillId="2" borderId="15" xfId="8" applyNumberFormat="1" applyFont="1" applyFill="1" applyBorder="1" applyAlignment="1">
      <alignment vertical="center" wrapText="1"/>
    </xf>
    <xf numFmtId="182" fontId="11" fillId="2" borderId="16" xfId="8" applyNumberFormat="1" applyFont="1" applyFill="1" applyBorder="1" applyAlignment="1">
      <alignment vertical="center" wrapText="1"/>
    </xf>
    <xf numFmtId="182" fontId="11" fillId="2" borderId="17" xfId="8" applyNumberFormat="1" applyFont="1" applyFill="1" applyBorder="1" applyAlignment="1">
      <alignment vertical="center" wrapText="1"/>
    </xf>
    <xf numFmtId="182" fontId="11" fillId="2" borderId="31" xfId="8" applyNumberFormat="1" applyFont="1" applyFill="1" applyBorder="1" applyAlignment="1">
      <alignment vertical="center" wrapText="1"/>
    </xf>
    <xf numFmtId="3" fontId="11" fillId="2" borderId="13" xfId="8" applyNumberFormat="1" applyFont="1" applyFill="1" applyBorder="1" applyAlignment="1">
      <alignment vertical="center"/>
    </xf>
    <xf numFmtId="0" fontId="11" fillId="0" borderId="12" xfId="8" applyFont="1" applyBorder="1" applyAlignment="1">
      <alignment horizontal="center" vertical="center" shrinkToFit="1"/>
    </xf>
    <xf numFmtId="182" fontId="11" fillId="2" borderId="13" xfId="2" applyNumberFormat="1" applyFont="1" applyFill="1" applyBorder="1" applyAlignment="1">
      <alignment vertical="center" wrapText="1"/>
    </xf>
    <xf numFmtId="182" fontId="11" fillId="2" borderId="32" xfId="2" applyNumberFormat="1" applyFont="1" applyFill="1" applyBorder="1" applyAlignment="1">
      <alignment vertical="center" wrapText="1"/>
    </xf>
    <xf numFmtId="182" fontId="11" fillId="2" borderId="0" xfId="2" applyNumberFormat="1" applyFont="1" applyFill="1" applyBorder="1" applyAlignment="1">
      <alignment vertical="center" wrapText="1"/>
    </xf>
    <xf numFmtId="3" fontId="11" fillId="2" borderId="2" xfId="8" applyNumberFormat="1" applyFont="1" applyFill="1" applyBorder="1" applyAlignment="1">
      <alignment vertical="center"/>
    </xf>
    <xf numFmtId="182" fontId="11" fillId="2" borderId="23" xfId="2" applyNumberFormat="1" applyFont="1" applyFill="1" applyBorder="1" applyAlignment="1">
      <alignment vertical="center" wrapText="1"/>
    </xf>
    <xf numFmtId="3" fontId="11" fillId="2" borderId="0" xfId="8" applyNumberFormat="1" applyFont="1" applyFill="1" applyAlignment="1">
      <alignment vertical="center"/>
    </xf>
    <xf numFmtId="3" fontId="11" fillId="2" borderId="32" xfId="8" applyNumberFormat="1" applyFont="1" applyFill="1" applyBorder="1" applyAlignment="1">
      <alignment vertical="center"/>
    </xf>
    <xf numFmtId="182" fontId="6" fillId="2" borderId="23" xfId="8" applyNumberFormat="1" applyFont="1" applyFill="1" applyBorder="1" applyAlignment="1">
      <alignment vertical="center" wrapText="1"/>
    </xf>
    <xf numFmtId="182" fontId="6" fillId="2" borderId="0" xfId="8" applyNumberFormat="1" applyFont="1" applyFill="1" applyAlignment="1">
      <alignment vertical="center"/>
    </xf>
    <xf numFmtId="182" fontId="9" fillId="2" borderId="0" xfId="8" applyNumberFormat="1" applyFont="1" applyFill="1" applyAlignment="1">
      <alignment vertical="center" wrapText="1"/>
    </xf>
    <xf numFmtId="0" fontId="8" fillId="2" borderId="0" xfId="8" applyFont="1" applyFill="1" applyAlignment="1">
      <alignment horizontal="center" vertical="center" wrapText="1" shrinkToFit="1"/>
    </xf>
    <xf numFmtId="0" fontId="11" fillId="2" borderId="32" xfId="8" applyFont="1" applyFill="1" applyBorder="1" applyAlignment="1">
      <alignment vertical="center" wrapText="1" shrinkToFit="1"/>
    </xf>
    <xf numFmtId="0" fontId="8" fillId="2" borderId="0" xfId="8" quotePrefix="1" applyFont="1" applyFill="1" applyAlignment="1">
      <alignment horizontal="center" vertical="center" wrapText="1"/>
    </xf>
    <xf numFmtId="0" fontId="18" fillId="2" borderId="4" xfId="8" applyFont="1" applyFill="1" applyBorder="1" applyAlignment="1">
      <alignment horizontal="center" vertical="center" shrinkToFit="1"/>
    </xf>
    <xf numFmtId="0" fontId="18" fillId="2" borderId="8" xfId="8" applyFont="1" applyFill="1" applyBorder="1" applyAlignment="1">
      <alignment horizontal="center" vertical="center" wrapText="1"/>
    </xf>
    <xf numFmtId="0" fontId="18" fillId="2" borderId="8" xfId="8" applyFont="1" applyFill="1" applyBorder="1" applyAlignment="1">
      <alignment horizontal="center" vertical="center" shrinkToFit="1"/>
    </xf>
    <xf numFmtId="0" fontId="18" fillId="2" borderId="1" xfId="8" applyFont="1" applyFill="1" applyBorder="1" applyAlignment="1">
      <alignment horizontal="center" vertical="center" wrapText="1"/>
    </xf>
    <xf numFmtId="0" fontId="18" fillId="2" borderId="1" xfId="8" applyFont="1" applyFill="1" applyBorder="1" applyAlignment="1">
      <alignment horizontal="center" vertical="center" shrinkToFit="1"/>
    </xf>
    <xf numFmtId="0" fontId="18" fillId="2" borderId="7" xfId="8" applyFont="1" applyFill="1" applyBorder="1" applyAlignment="1">
      <alignment horizontal="center" vertical="center" wrapText="1"/>
    </xf>
    <xf numFmtId="0" fontId="18" fillId="2" borderId="6" xfId="8" applyFont="1" applyFill="1" applyBorder="1" applyAlignment="1">
      <alignment horizontal="center" vertical="center" wrapText="1"/>
    </xf>
    <xf numFmtId="0" fontId="18" fillId="2" borderId="6" xfId="8" applyFont="1" applyFill="1" applyBorder="1" applyAlignment="1">
      <alignment horizontal="center" vertical="center" shrinkToFit="1"/>
    </xf>
    <xf numFmtId="0" fontId="18" fillId="2" borderId="10" xfId="8" applyFont="1" applyFill="1" applyBorder="1" applyAlignment="1">
      <alignment horizontal="center" vertical="center" wrapText="1"/>
    </xf>
    <xf numFmtId="0" fontId="18" fillId="2" borderId="4" xfId="8" applyFont="1" applyFill="1" applyBorder="1" applyAlignment="1">
      <alignment horizontal="center" vertical="center" wrapText="1"/>
    </xf>
    <xf numFmtId="0" fontId="19" fillId="2" borderId="5" xfId="8" applyFont="1" applyFill="1" applyBorder="1" applyAlignment="1">
      <alignment horizontal="center" vertical="center" wrapText="1"/>
    </xf>
    <xf numFmtId="0" fontId="18" fillId="2" borderId="5" xfId="8" applyFont="1" applyFill="1" applyBorder="1" applyAlignment="1">
      <alignment horizontal="center" vertical="center"/>
    </xf>
    <xf numFmtId="0" fontId="18" fillId="2" borderId="5" xfId="8" applyFont="1" applyFill="1" applyBorder="1" applyAlignment="1">
      <alignment vertical="center" wrapText="1"/>
    </xf>
    <xf numFmtId="0" fontId="20" fillId="2" borderId="5" xfId="8" applyFont="1" applyFill="1" applyBorder="1" applyAlignment="1">
      <alignment horizontal="center" vertical="center" wrapText="1"/>
    </xf>
    <xf numFmtId="182" fontId="20" fillId="2" borderId="5" xfId="8" applyNumberFormat="1" applyFont="1" applyFill="1" applyBorder="1" applyAlignment="1">
      <alignment vertical="center" wrapText="1"/>
    </xf>
    <xf numFmtId="0" fontId="20" fillId="2" borderId="31" xfId="8" applyFont="1" applyFill="1" applyBorder="1" applyAlignment="1">
      <alignment horizontal="center" vertical="center" shrinkToFit="1"/>
    </xf>
    <xf numFmtId="0" fontId="20" fillId="2" borderId="7" xfId="8" applyFont="1" applyFill="1" applyBorder="1" applyAlignment="1">
      <alignment horizontal="center" vertical="center" wrapText="1"/>
    </xf>
    <xf numFmtId="0" fontId="20" fillId="2" borderId="15" xfId="8" applyFont="1" applyFill="1" applyBorder="1" applyAlignment="1">
      <alignment horizontal="center" vertical="center" shrinkToFit="1"/>
    </xf>
    <xf numFmtId="0" fontId="18" fillId="2" borderId="3" xfId="8" applyFont="1" applyFill="1" applyBorder="1" applyAlignment="1">
      <alignment horizontal="center" vertical="center"/>
    </xf>
    <xf numFmtId="0" fontId="18" fillId="2" borderId="3" xfId="8" applyFont="1" applyFill="1" applyBorder="1" applyAlignment="1">
      <alignment vertical="center" wrapText="1"/>
    </xf>
    <xf numFmtId="0" fontId="20" fillId="2" borderId="3" xfId="8" applyFont="1" applyFill="1" applyBorder="1" applyAlignment="1">
      <alignment horizontal="center" vertical="center" wrapText="1"/>
    </xf>
    <xf numFmtId="0" fontId="20" fillId="2" borderId="31" xfId="8" applyFont="1" applyFill="1" applyBorder="1" applyAlignment="1">
      <alignment horizontal="left" vertical="center" shrinkToFit="1"/>
    </xf>
    <xf numFmtId="0" fontId="20" fillId="2" borderId="12" xfId="8" applyFont="1" applyFill="1" applyBorder="1" applyAlignment="1">
      <alignment horizontal="center" vertical="center" shrinkToFit="1"/>
    </xf>
    <xf numFmtId="182" fontId="20" fillId="2" borderId="12" xfId="8" applyNumberFormat="1" applyFont="1" applyFill="1" applyBorder="1" applyAlignment="1">
      <alignment horizontal="center" vertical="center" shrinkToFit="1"/>
    </xf>
    <xf numFmtId="0" fontId="22" fillId="2" borderId="6" xfId="8" applyFont="1" applyFill="1" applyBorder="1" applyAlignment="1">
      <alignment horizontal="center" vertical="center" wrapText="1"/>
    </xf>
    <xf numFmtId="0" fontId="18" fillId="2" borderId="6" xfId="8" applyFont="1" applyFill="1" applyBorder="1" applyAlignment="1">
      <alignment horizontal="center" vertical="center"/>
    </xf>
    <xf numFmtId="0" fontId="18" fillId="2" borderId="6" xfId="8" applyFont="1" applyFill="1" applyBorder="1" applyAlignment="1">
      <alignment vertical="center" wrapText="1"/>
    </xf>
    <xf numFmtId="0" fontId="20" fillId="2" borderId="6" xfId="8" applyFont="1" applyFill="1" applyBorder="1" applyAlignment="1">
      <alignment horizontal="center" vertical="center" wrapText="1"/>
    </xf>
    <xf numFmtId="182" fontId="20" fillId="2" borderId="6" xfId="8" applyNumberFormat="1" applyFont="1" applyFill="1" applyBorder="1" applyAlignment="1">
      <alignment vertical="center" wrapText="1"/>
    </xf>
    <xf numFmtId="0" fontId="20" fillId="2" borderId="16" xfId="8" applyFont="1" applyFill="1" applyBorder="1" applyAlignment="1">
      <alignment horizontal="center" vertical="center" shrinkToFit="1"/>
    </xf>
    <xf numFmtId="0" fontId="18" fillId="2" borderId="16" xfId="8" applyFont="1" applyFill="1" applyBorder="1" applyAlignment="1">
      <alignment horizontal="center" vertical="center" wrapText="1"/>
    </xf>
    <xf numFmtId="0" fontId="22" fillId="2" borderId="4" xfId="8" applyFont="1" applyFill="1" applyBorder="1" applyAlignment="1">
      <alignment horizontal="center" vertical="center" wrapText="1"/>
    </xf>
    <xf numFmtId="0" fontId="18" fillId="2" borderId="4" xfId="8" applyFont="1" applyFill="1" applyBorder="1" applyAlignment="1">
      <alignment horizontal="center" vertical="center"/>
    </xf>
    <xf numFmtId="0" fontId="18" fillId="2" borderId="4" xfId="8" applyFont="1" applyFill="1" applyBorder="1" applyAlignment="1">
      <alignment vertical="center" wrapText="1"/>
    </xf>
    <xf numFmtId="0" fontId="18" fillId="2" borderId="4" xfId="8" applyFont="1" applyFill="1" applyBorder="1" applyAlignment="1">
      <alignment vertical="center" shrinkToFit="1"/>
    </xf>
    <xf numFmtId="0" fontId="20" fillId="2" borderId="4" xfId="8" applyFont="1" applyFill="1" applyBorder="1" applyAlignment="1">
      <alignment horizontal="center" vertical="center" wrapText="1"/>
    </xf>
    <xf numFmtId="182" fontId="20" fillId="2" borderId="4" xfId="8" applyNumberFormat="1" applyFont="1" applyFill="1" applyBorder="1" applyAlignment="1">
      <alignment vertical="center" wrapText="1"/>
    </xf>
    <xf numFmtId="0" fontId="20" fillId="2" borderId="17" xfId="8" applyFont="1" applyFill="1" applyBorder="1" applyAlignment="1">
      <alignment horizontal="center" vertical="center" shrinkToFit="1"/>
    </xf>
    <xf numFmtId="0" fontId="18" fillId="2" borderId="17" xfId="8" applyFont="1" applyFill="1" applyBorder="1" applyAlignment="1">
      <alignment horizontal="center" vertical="center" wrapText="1"/>
    </xf>
    <xf numFmtId="0" fontId="20" fillId="2" borderId="4" xfId="8" applyFont="1" applyFill="1" applyBorder="1" applyAlignment="1">
      <alignment horizontal="center" vertical="center" shrinkToFit="1"/>
    </xf>
    <xf numFmtId="0" fontId="18" fillId="2" borderId="8" xfId="8" applyFont="1" applyFill="1" applyBorder="1" applyAlignment="1">
      <alignment vertical="center" wrapText="1"/>
    </xf>
    <xf numFmtId="0" fontId="20" fillId="2" borderId="8" xfId="8" applyFont="1" applyFill="1" applyBorder="1" applyAlignment="1">
      <alignment horizontal="center" vertical="center" wrapText="1"/>
    </xf>
    <xf numFmtId="177" fontId="20" fillId="2" borderId="8" xfId="8" applyNumberFormat="1" applyFont="1" applyFill="1" applyBorder="1" applyAlignment="1">
      <alignment vertical="center" wrapText="1"/>
    </xf>
    <xf numFmtId="0" fontId="20" fillId="2" borderId="27" xfId="8" applyFont="1" applyFill="1" applyBorder="1" applyAlignment="1">
      <alignment horizontal="center" vertical="center" wrapText="1"/>
    </xf>
    <xf numFmtId="0" fontId="18" fillId="2" borderId="1" xfId="8" applyFont="1" applyFill="1" applyBorder="1" applyAlignment="1">
      <alignment vertical="center" wrapText="1"/>
    </xf>
    <xf numFmtId="0" fontId="20" fillId="2" borderId="1" xfId="8" applyFont="1" applyFill="1" applyBorder="1" applyAlignment="1">
      <alignment horizontal="center" vertical="center" wrapText="1"/>
    </xf>
    <xf numFmtId="177" fontId="20" fillId="2" borderId="1" xfId="8" applyNumberFormat="1" applyFont="1" applyFill="1" applyBorder="1" applyAlignment="1">
      <alignment vertical="center" wrapText="1"/>
    </xf>
    <xf numFmtId="177" fontId="20" fillId="2" borderId="1" xfId="8" applyNumberFormat="1" applyFont="1" applyFill="1" applyBorder="1" applyAlignment="1">
      <alignment horizontal="center" vertical="center" shrinkToFit="1"/>
    </xf>
    <xf numFmtId="0" fontId="20" fillId="2" borderId="28" xfId="8" applyFont="1" applyFill="1" applyBorder="1" applyAlignment="1">
      <alignment horizontal="center" vertical="center" wrapText="1"/>
    </xf>
    <xf numFmtId="182" fontId="20" fillId="2" borderId="1" xfId="8" applyNumberFormat="1" applyFont="1" applyFill="1" applyBorder="1" applyAlignment="1">
      <alignment vertical="center" wrapText="1"/>
    </xf>
    <xf numFmtId="0" fontId="20" fillId="2" borderId="1" xfId="8" applyFont="1" applyFill="1" applyBorder="1" applyAlignment="1">
      <alignment horizontal="center" vertical="center"/>
    </xf>
    <xf numFmtId="0" fontId="20" fillId="2" borderId="4" xfId="8" applyFont="1" applyFill="1" applyBorder="1" applyAlignment="1">
      <alignment horizontal="center" vertical="center"/>
    </xf>
    <xf numFmtId="0" fontId="18" fillId="2" borderId="1" xfId="8" applyFont="1" applyFill="1" applyBorder="1" applyAlignment="1">
      <alignment horizontal="left" vertical="center" wrapText="1"/>
    </xf>
    <xf numFmtId="0" fontId="18" fillId="2" borderId="1" xfId="8" applyFont="1" applyFill="1" applyBorder="1" applyAlignment="1">
      <alignment vertical="center" shrinkToFit="1"/>
    </xf>
    <xf numFmtId="181" fontId="20" fillId="2" borderId="1" xfId="8" applyNumberFormat="1" applyFont="1" applyFill="1" applyBorder="1" applyAlignment="1">
      <alignment vertical="center" wrapText="1" shrinkToFit="1"/>
    </xf>
    <xf numFmtId="0" fontId="20" fillId="2" borderId="28" xfId="8" applyFont="1" applyFill="1" applyBorder="1" applyAlignment="1">
      <alignment horizontal="center" vertical="center" shrinkToFit="1"/>
    </xf>
    <xf numFmtId="0" fontId="18" fillId="2" borderId="2" xfId="8" applyFont="1" applyFill="1" applyBorder="1" applyAlignment="1">
      <alignment horizontal="left" vertical="center" wrapText="1"/>
    </xf>
    <xf numFmtId="0" fontId="18" fillId="2" borderId="2" xfId="8" applyFont="1" applyFill="1" applyBorder="1" applyAlignment="1">
      <alignment vertical="center" shrinkToFit="1"/>
    </xf>
    <xf numFmtId="0" fontId="20" fillId="2" borderId="2" xfId="8" applyFont="1" applyFill="1" applyBorder="1" applyAlignment="1">
      <alignment horizontal="center" vertical="center" wrapText="1"/>
    </xf>
    <xf numFmtId="181" fontId="20" fillId="2" borderId="2" xfId="8" applyNumberFormat="1" applyFont="1" applyFill="1" applyBorder="1" applyAlignment="1">
      <alignment vertical="center" wrapText="1" shrinkToFit="1"/>
    </xf>
    <xf numFmtId="177" fontId="20" fillId="2" borderId="2" xfId="8" applyNumberFormat="1" applyFont="1" applyFill="1" applyBorder="1" applyAlignment="1">
      <alignment horizontal="center" vertical="center" shrinkToFit="1"/>
    </xf>
    <xf numFmtId="0" fontId="20" fillId="2" borderId="29" xfId="8" applyFont="1" applyFill="1" applyBorder="1" applyAlignment="1">
      <alignment horizontal="center" vertical="center" shrinkToFit="1"/>
    </xf>
    <xf numFmtId="0" fontId="18" fillId="2" borderId="4" xfId="8" applyFont="1" applyFill="1" applyBorder="1" applyAlignment="1">
      <alignment horizontal="left" vertical="center" wrapText="1"/>
    </xf>
    <xf numFmtId="181" fontId="20" fillId="2" borderId="4" xfId="8" applyNumberFormat="1" applyFont="1" applyFill="1" applyBorder="1" applyAlignment="1">
      <alignment vertical="center" wrapText="1" shrinkToFit="1"/>
    </xf>
    <xf numFmtId="177" fontId="20" fillId="2" borderId="4" xfId="8" applyNumberFormat="1" applyFont="1" applyFill="1" applyBorder="1" applyAlignment="1">
      <alignment horizontal="center" vertical="center" shrinkToFit="1"/>
    </xf>
    <xf numFmtId="0" fontId="20" fillId="2" borderId="27" xfId="8" applyFont="1" applyFill="1" applyBorder="1" applyAlignment="1">
      <alignment horizontal="center" vertical="center" shrinkToFit="1"/>
    </xf>
    <xf numFmtId="181" fontId="20" fillId="2" borderId="2" xfId="8" applyNumberFormat="1" applyFont="1" applyFill="1" applyBorder="1" applyAlignment="1">
      <alignment vertical="center" wrapText="1"/>
    </xf>
    <xf numFmtId="0" fontId="20" fillId="2" borderId="2" xfId="8" applyFont="1" applyFill="1" applyBorder="1" applyAlignment="1">
      <alignment horizontal="center" vertical="center" shrinkToFit="1"/>
    </xf>
    <xf numFmtId="181" fontId="20" fillId="2" borderId="4" xfId="8" applyNumberFormat="1" applyFont="1" applyFill="1" applyBorder="1" applyAlignment="1">
      <alignment vertical="center" wrapText="1"/>
    </xf>
    <xf numFmtId="181" fontId="20" fillId="2" borderId="1" xfId="8" applyNumberFormat="1" applyFont="1" applyFill="1" applyBorder="1" applyAlignment="1">
      <alignment vertical="center" wrapText="1"/>
    </xf>
    <xf numFmtId="0" fontId="20" fillId="2" borderId="1" xfId="8" applyFont="1" applyFill="1" applyBorder="1" applyAlignment="1">
      <alignment horizontal="center" vertical="center" shrinkToFit="1"/>
    </xf>
    <xf numFmtId="0" fontId="18" fillId="2" borderId="5" xfId="8" applyFont="1" applyFill="1" applyBorder="1" applyAlignment="1">
      <alignment horizontal="left" vertical="center" wrapText="1"/>
    </xf>
    <xf numFmtId="0" fontId="18" fillId="2" borderId="5" xfId="8" applyFont="1" applyFill="1" applyBorder="1" applyAlignment="1">
      <alignment vertical="center" shrinkToFit="1"/>
    </xf>
    <xf numFmtId="0" fontId="18" fillId="2" borderId="6" xfId="8" applyFont="1" applyFill="1" applyBorder="1" applyAlignment="1">
      <alignment horizontal="left" vertical="center" wrapText="1"/>
    </xf>
    <xf numFmtId="0" fontId="18" fillId="2" borderId="6" xfId="8" applyFont="1" applyFill="1" applyBorder="1" applyAlignment="1">
      <alignment vertical="center" shrinkToFit="1"/>
    </xf>
    <xf numFmtId="0" fontId="18" fillId="2" borderId="7" xfId="8" applyFont="1" applyFill="1" applyBorder="1" applyAlignment="1">
      <alignment horizontal="left" vertical="center" wrapText="1"/>
    </xf>
    <xf numFmtId="0" fontId="18" fillId="2" borderId="7" xfId="8" applyFont="1" applyFill="1" applyBorder="1" applyAlignment="1">
      <alignment vertical="center" shrinkToFit="1"/>
    </xf>
    <xf numFmtId="0" fontId="18" fillId="0" borderId="7" xfId="8" applyFont="1" applyBorder="1" applyAlignment="1">
      <alignment vertical="center" shrinkToFit="1"/>
    </xf>
    <xf numFmtId="0" fontId="18" fillId="2" borderId="8" xfId="8" applyFont="1" applyFill="1" applyBorder="1" applyAlignment="1">
      <alignment horizontal="left" vertical="center" wrapText="1"/>
    </xf>
    <xf numFmtId="0" fontId="18" fillId="2" borderId="8" xfId="8" applyFont="1" applyFill="1" applyBorder="1" applyAlignment="1">
      <alignment vertical="center" shrinkToFit="1"/>
    </xf>
    <xf numFmtId="0" fontId="18" fillId="2" borderId="10" xfId="8" applyFont="1" applyFill="1" applyBorder="1" applyAlignment="1">
      <alignment horizontal="left" vertical="center" wrapText="1"/>
    </xf>
    <xf numFmtId="0" fontId="18" fillId="2" borderId="10" xfId="8" applyFont="1" applyFill="1" applyBorder="1" applyAlignment="1">
      <alignment vertical="center" shrinkToFit="1"/>
    </xf>
    <xf numFmtId="0" fontId="20" fillId="2" borderId="5" xfId="8" applyFont="1" applyFill="1" applyBorder="1" applyAlignment="1">
      <alignment horizontal="center" vertical="center"/>
    </xf>
    <xf numFmtId="181" fontId="20" fillId="2" borderId="5" xfId="8" applyNumberFormat="1" applyFont="1" applyFill="1" applyBorder="1" applyAlignment="1">
      <alignment vertical="center" wrapText="1"/>
    </xf>
    <xf numFmtId="177" fontId="20" fillId="2" borderId="5" xfId="2" applyNumberFormat="1" applyFont="1" applyFill="1" applyBorder="1" applyAlignment="1">
      <alignment vertical="center" wrapText="1"/>
    </xf>
    <xf numFmtId="177" fontId="20" fillId="2" borderId="5" xfId="2" applyNumberFormat="1" applyFont="1" applyFill="1" applyBorder="1" applyAlignment="1">
      <alignment horizontal="center" vertical="center"/>
    </xf>
    <xf numFmtId="0" fontId="20" fillId="2" borderId="6" xfId="8" applyFont="1" applyFill="1" applyBorder="1" applyAlignment="1">
      <alignment horizontal="center" vertical="center"/>
    </xf>
    <xf numFmtId="181" fontId="20" fillId="2" borderId="6" xfId="8" applyNumberFormat="1" applyFont="1" applyFill="1" applyBorder="1" applyAlignment="1">
      <alignment vertical="center" wrapText="1"/>
    </xf>
    <xf numFmtId="177" fontId="20" fillId="2" borderId="6" xfId="2" applyNumberFormat="1" applyFont="1" applyFill="1" applyBorder="1" applyAlignment="1">
      <alignment vertical="center" wrapText="1"/>
    </xf>
    <xf numFmtId="177" fontId="20" fillId="2" borderId="6" xfId="2" applyNumberFormat="1" applyFont="1" applyFill="1" applyBorder="1" applyAlignment="1">
      <alignment horizontal="center" vertical="center"/>
    </xf>
    <xf numFmtId="177" fontId="20" fillId="2" borderId="4" xfId="2" applyNumberFormat="1" applyFont="1" applyFill="1" applyBorder="1" applyAlignment="1">
      <alignment vertical="center" wrapText="1"/>
    </xf>
    <xf numFmtId="177" fontId="20" fillId="2" borderId="4" xfId="2" applyNumberFormat="1" applyFont="1" applyFill="1" applyBorder="1" applyAlignment="1">
      <alignment horizontal="center" vertical="center"/>
    </xf>
    <xf numFmtId="0" fontId="20" fillId="2" borderId="7" xfId="8" applyFont="1" applyFill="1" applyBorder="1" applyAlignment="1">
      <alignment horizontal="center" vertical="center"/>
    </xf>
    <xf numFmtId="181" fontId="20" fillId="2" borderId="7" xfId="8" applyNumberFormat="1" applyFont="1" applyFill="1" applyBorder="1" applyAlignment="1">
      <alignment vertical="center" wrapText="1"/>
    </xf>
    <xf numFmtId="177" fontId="20" fillId="2" borderId="7" xfId="2" applyNumberFormat="1" applyFont="1" applyFill="1" applyBorder="1" applyAlignment="1">
      <alignment vertical="center" wrapText="1"/>
    </xf>
    <xf numFmtId="177" fontId="20" fillId="2" borderId="7" xfId="2" applyNumberFormat="1" applyFont="1" applyFill="1" applyBorder="1" applyAlignment="1">
      <alignment horizontal="center" vertical="center"/>
    </xf>
    <xf numFmtId="57" fontId="20" fillId="2" borderId="4" xfId="8" applyNumberFormat="1" applyFont="1" applyFill="1" applyBorder="1" applyAlignment="1">
      <alignment vertical="center" shrinkToFit="1"/>
    </xf>
    <xf numFmtId="181" fontId="20" fillId="2" borderId="4" xfId="2" applyNumberFormat="1" applyFont="1" applyFill="1" applyBorder="1" applyAlignment="1">
      <alignment vertical="center" wrapText="1"/>
    </xf>
    <xf numFmtId="177" fontId="20" fillId="2" borderId="1" xfId="2" applyNumberFormat="1" applyFont="1" applyFill="1" applyBorder="1" applyAlignment="1">
      <alignment vertical="center" wrapText="1"/>
    </xf>
    <xf numFmtId="177" fontId="20" fillId="2" borderId="1" xfId="2" applyNumberFormat="1" applyFont="1" applyFill="1" applyBorder="1" applyAlignment="1">
      <alignment horizontal="center" vertical="center"/>
    </xf>
    <xf numFmtId="0" fontId="25" fillId="2" borderId="4" xfId="8" applyFont="1" applyFill="1" applyBorder="1" applyAlignment="1">
      <alignment horizontal="center" vertical="center"/>
    </xf>
    <xf numFmtId="178" fontId="20" fillId="2" borderId="6" xfId="8" applyNumberFormat="1" applyFont="1" applyFill="1" applyBorder="1" applyAlignment="1">
      <alignment vertical="center" wrapText="1"/>
    </xf>
    <xf numFmtId="0" fontId="20" fillId="2" borderId="8" xfId="8" applyFont="1" applyFill="1" applyBorder="1" applyAlignment="1">
      <alignment horizontal="center" vertical="center"/>
    </xf>
    <xf numFmtId="181" fontId="20" fillId="2" borderId="8" xfId="8" applyNumberFormat="1" applyFont="1" applyFill="1" applyBorder="1" applyAlignment="1">
      <alignment vertical="center" wrapText="1"/>
    </xf>
    <xf numFmtId="177" fontId="20" fillId="2" borderId="8" xfId="2" applyNumberFormat="1" applyFont="1" applyFill="1" applyBorder="1" applyAlignment="1">
      <alignment vertical="center" wrapText="1"/>
    </xf>
    <xf numFmtId="177" fontId="20" fillId="2" borderId="8" xfId="2" applyNumberFormat="1" applyFont="1" applyFill="1" applyBorder="1" applyAlignment="1">
      <alignment horizontal="center" vertical="center"/>
    </xf>
    <xf numFmtId="0" fontId="20" fillId="2" borderId="18" xfId="8" applyFont="1" applyFill="1" applyBorder="1" applyAlignment="1">
      <alignment horizontal="center" vertical="center" shrinkToFit="1"/>
    </xf>
    <xf numFmtId="0" fontId="20" fillId="2" borderId="8" xfId="8" applyFont="1" applyFill="1" applyBorder="1" applyAlignment="1">
      <alignment horizontal="center" vertical="center" shrinkToFit="1"/>
    </xf>
    <xf numFmtId="0" fontId="20" fillId="2" borderId="10" xfId="8" applyFont="1" applyFill="1" applyBorder="1" applyAlignment="1">
      <alignment horizontal="center" vertical="center" wrapText="1"/>
    </xf>
    <xf numFmtId="0" fontId="20" fillId="2" borderId="10" xfId="8" applyFont="1" applyFill="1" applyBorder="1" applyAlignment="1">
      <alignment horizontal="center" vertical="center"/>
    </xf>
    <xf numFmtId="181" fontId="20" fillId="2" borderId="10" xfId="8" applyNumberFormat="1" applyFont="1" applyFill="1" applyBorder="1" applyAlignment="1">
      <alignment vertical="center" wrapText="1"/>
    </xf>
    <xf numFmtId="177" fontId="20" fillId="2" borderId="10" xfId="2" applyNumberFormat="1" applyFont="1" applyFill="1" applyBorder="1" applyAlignment="1">
      <alignment vertical="center" wrapText="1"/>
    </xf>
    <xf numFmtId="177" fontId="20" fillId="2" borderId="10" xfId="2" applyNumberFormat="1" applyFont="1" applyFill="1" applyBorder="1" applyAlignment="1">
      <alignment horizontal="center" vertical="center"/>
    </xf>
    <xf numFmtId="0" fontId="20" fillId="2" borderId="32" xfId="8" applyFont="1" applyFill="1" applyBorder="1" applyAlignment="1">
      <alignment horizontal="center" vertical="center" shrinkToFit="1"/>
    </xf>
    <xf numFmtId="0" fontId="18" fillId="2" borderId="1" xfId="8" applyFont="1" applyFill="1" applyBorder="1" applyAlignment="1">
      <alignment horizontal="center" vertical="center"/>
    </xf>
    <xf numFmtId="0" fontId="18" fillId="2" borderId="6" xfId="8" applyFont="1" applyFill="1" applyBorder="1" applyAlignment="1">
      <alignment horizontal="left" vertical="center" shrinkToFit="1"/>
    </xf>
    <xf numFmtId="177" fontId="20" fillId="2" borderId="13" xfId="8" applyNumberFormat="1" applyFont="1" applyFill="1" applyBorder="1" applyAlignment="1">
      <alignment horizontal="right" vertical="center" wrapText="1" shrinkToFit="1"/>
    </xf>
    <xf numFmtId="177" fontId="20" fillId="2" borderId="2" xfId="8" applyNumberFormat="1" applyFont="1" applyFill="1" applyBorder="1" applyAlignment="1">
      <alignment horizontal="right" vertical="center" wrapText="1"/>
    </xf>
    <xf numFmtId="0" fontId="20" fillId="2" borderId="13" xfId="8" applyFont="1" applyFill="1" applyBorder="1" applyAlignment="1">
      <alignment horizontal="center" vertical="center" justifyLastLine="1" shrinkToFit="1"/>
    </xf>
    <xf numFmtId="0" fontId="18" fillId="2" borderId="5" xfId="8" applyFont="1" applyFill="1" applyBorder="1" applyAlignment="1">
      <alignment horizontal="left" vertical="center"/>
    </xf>
    <xf numFmtId="0" fontId="20" fillId="2" borderId="31" xfId="8" applyFont="1" applyFill="1" applyBorder="1" applyAlignment="1">
      <alignment horizontal="center" vertical="center" wrapText="1"/>
    </xf>
    <xf numFmtId="177" fontId="20" fillId="2" borderId="31" xfId="8" applyNumberFormat="1" applyFont="1" applyFill="1" applyBorder="1" applyAlignment="1">
      <alignment vertical="center" wrapText="1"/>
    </xf>
    <xf numFmtId="0" fontId="20" fillId="2" borderId="5" xfId="8" applyFont="1" applyFill="1" applyBorder="1" applyAlignment="1">
      <alignment horizontal="right" vertical="center" wrapText="1"/>
    </xf>
    <xf numFmtId="0" fontId="18" fillId="2" borderId="31" xfId="8" applyFont="1" applyFill="1" applyBorder="1" applyAlignment="1">
      <alignment horizontal="center" vertical="center" wrapText="1"/>
    </xf>
    <xf numFmtId="0" fontId="18" fillId="2" borderId="4" xfId="8" applyFont="1" applyFill="1" applyBorder="1" applyAlignment="1">
      <alignment horizontal="left" vertical="center" shrinkToFit="1"/>
    </xf>
    <xf numFmtId="177" fontId="20" fillId="2" borderId="17" xfId="8" applyNumberFormat="1" applyFont="1" applyFill="1" applyBorder="1" applyAlignment="1">
      <alignment horizontal="right" vertical="center" wrapText="1" shrinkToFit="1"/>
    </xf>
    <xf numFmtId="177" fontId="20" fillId="2" borderId="4" xfId="8" applyNumberFormat="1" applyFont="1" applyFill="1" applyBorder="1" applyAlignment="1">
      <alignment horizontal="right" vertical="center" wrapText="1"/>
    </xf>
    <xf numFmtId="0" fontId="20" fillId="2" borderId="17" xfId="8" applyFont="1" applyFill="1" applyBorder="1" applyAlignment="1">
      <alignment horizontal="center" vertical="center" justifyLastLine="1" shrinkToFit="1"/>
    </xf>
    <xf numFmtId="0" fontId="18" fillId="2" borderId="10" xfId="8" applyFont="1" applyFill="1" applyBorder="1" applyAlignment="1">
      <alignment horizontal="center" vertical="center"/>
    </xf>
    <xf numFmtId="0" fontId="18" fillId="2" borderId="10" xfId="8" applyFont="1" applyFill="1" applyBorder="1" applyAlignment="1">
      <alignment horizontal="left" vertical="center" shrinkToFit="1"/>
    </xf>
    <xf numFmtId="0" fontId="18" fillId="2" borderId="10" xfId="8" applyFont="1" applyFill="1" applyBorder="1" applyAlignment="1">
      <alignment vertical="center" wrapText="1"/>
    </xf>
    <xf numFmtId="177" fontId="20" fillId="2" borderId="32" xfId="8" applyNumberFormat="1" applyFont="1" applyFill="1" applyBorder="1" applyAlignment="1">
      <alignment horizontal="right" vertical="center" wrapText="1" shrinkToFit="1"/>
    </xf>
    <xf numFmtId="177" fontId="20" fillId="2" borderId="10" xfId="8" applyNumberFormat="1" applyFont="1" applyFill="1" applyBorder="1" applyAlignment="1">
      <alignment horizontal="right" vertical="center" wrapText="1"/>
    </xf>
    <xf numFmtId="0" fontId="20" fillId="2" borderId="32" xfId="8" applyFont="1" applyFill="1" applyBorder="1" applyAlignment="1">
      <alignment horizontal="center" vertical="center" justifyLastLine="1" shrinkToFit="1"/>
    </xf>
    <xf numFmtId="177" fontId="20" fillId="2" borderId="4" xfId="8" applyNumberFormat="1" applyFont="1" applyFill="1" applyBorder="1" applyAlignment="1">
      <alignment vertical="center" wrapText="1"/>
    </xf>
    <xf numFmtId="0" fontId="20" fillId="2" borderId="4" xfId="8" applyFont="1" applyFill="1" applyBorder="1" applyAlignment="1">
      <alignment horizontal="right" vertical="center" wrapText="1"/>
    </xf>
    <xf numFmtId="177" fontId="20" fillId="2" borderId="10" xfId="8" applyNumberFormat="1" applyFont="1" applyFill="1" applyBorder="1" applyAlignment="1">
      <alignment vertical="center" wrapText="1"/>
    </xf>
    <xf numFmtId="0" fontId="20" fillId="2" borderId="10" xfId="8" applyFont="1" applyFill="1" applyBorder="1" applyAlignment="1">
      <alignment horizontal="right" vertical="center" wrapText="1"/>
    </xf>
    <xf numFmtId="0" fontId="18" fillId="2" borderId="8" xfId="8" applyFont="1" applyFill="1" applyBorder="1" applyAlignment="1">
      <alignment horizontal="center" vertical="center"/>
    </xf>
    <xf numFmtId="0" fontId="18" fillId="2" borderId="8" xfId="8" applyFont="1" applyFill="1" applyBorder="1" applyAlignment="1">
      <alignment horizontal="left" vertical="center"/>
    </xf>
    <xf numFmtId="0" fontId="20" fillId="2" borderId="8" xfId="8" applyFont="1" applyFill="1" applyBorder="1" applyAlignment="1">
      <alignment horizontal="right" vertical="center" wrapText="1"/>
    </xf>
    <xf numFmtId="0" fontId="18" fillId="2" borderId="1" xfId="8" applyFont="1" applyFill="1" applyBorder="1" applyAlignment="1">
      <alignment horizontal="left" vertical="center" shrinkToFit="1"/>
    </xf>
    <xf numFmtId="177" fontId="20" fillId="2" borderId="12" xfId="8" applyNumberFormat="1" applyFont="1" applyFill="1" applyBorder="1" applyAlignment="1">
      <alignment vertical="center" wrapText="1"/>
    </xf>
    <xf numFmtId="0" fontId="20" fillId="2" borderId="1" xfId="8" applyFont="1" applyFill="1" applyBorder="1" applyAlignment="1">
      <alignment horizontal="right" vertical="center" wrapText="1"/>
    </xf>
    <xf numFmtId="0" fontId="18" fillId="2" borderId="12" xfId="8" applyFont="1" applyFill="1" applyBorder="1" applyAlignment="1">
      <alignment horizontal="center" vertical="center" wrapText="1"/>
    </xf>
    <xf numFmtId="0" fontId="18" fillId="2" borderId="2" xfId="8" applyFont="1" applyFill="1" applyBorder="1" applyAlignment="1">
      <alignment horizontal="center" vertical="center"/>
    </xf>
    <xf numFmtId="0" fontId="18" fillId="2" borderId="2" xfId="8" applyFont="1" applyFill="1" applyBorder="1" applyAlignment="1">
      <alignment horizontal="left" vertical="center" shrinkToFit="1"/>
    </xf>
    <xf numFmtId="0" fontId="18" fillId="2" borderId="2" xfId="8" applyFont="1" applyFill="1" applyBorder="1" applyAlignment="1">
      <alignment vertical="center" wrapText="1"/>
    </xf>
    <xf numFmtId="177" fontId="20" fillId="2" borderId="2" xfId="8" applyNumberFormat="1" applyFont="1" applyFill="1" applyBorder="1" applyAlignment="1">
      <alignment vertical="center" wrapText="1"/>
    </xf>
    <xf numFmtId="0" fontId="20" fillId="2" borderId="2" xfId="8" applyFont="1" applyFill="1" applyBorder="1" applyAlignment="1">
      <alignment horizontal="right" vertical="center" wrapText="1"/>
    </xf>
    <xf numFmtId="0" fontId="18" fillId="2" borderId="2" xfId="8" applyFont="1" applyFill="1" applyBorder="1" applyAlignment="1">
      <alignment horizontal="center" vertical="center" shrinkToFit="1"/>
    </xf>
    <xf numFmtId="177" fontId="20" fillId="2" borderId="6" xfId="8" applyNumberFormat="1" applyFont="1" applyFill="1" applyBorder="1" applyAlignment="1">
      <alignment vertical="center" wrapText="1"/>
    </xf>
    <xf numFmtId="0" fontId="20" fillId="2" borderId="6" xfId="8" applyFont="1" applyFill="1" applyBorder="1" applyAlignment="1">
      <alignment horizontal="right" vertical="center" wrapText="1"/>
    </xf>
    <xf numFmtId="0" fontId="18" fillId="2" borderId="3" xfId="8" applyFont="1" applyFill="1" applyBorder="1" applyAlignment="1">
      <alignment horizontal="left" vertical="center" shrinkToFit="1"/>
    </xf>
    <xf numFmtId="177" fontId="20" fillId="2" borderId="3" xfId="8" applyNumberFormat="1" applyFont="1" applyFill="1" applyBorder="1" applyAlignment="1">
      <alignment vertical="center" wrapText="1"/>
    </xf>
    <xf numFmtId="0" fontId="20" fillId="2" borderId="3" xfId="8" applyFont="1" applyFill="1" applyBorder="1" applyAlignment="1">
      <alignment horizontal="right" vertical="center" wrapText="1"/>
    </xf>
    <xf numFmtId="0" fontId="18" fillId="2" borderId="3" xfId="8" applyFont="1" applyFill="1" applyBorder="1" applyAlignment="1">
      <alignment horizontal="center" vertical="center" wrapText="1"/>
    </xf>
    <xf numFmtId="0" fontId="18" fillId="2" borderId="5" xfId="8" applyFont="1" applyFill="1" applyBorder="1" applyAlignment="1">
      <alignment horizontal="left" vertical="center" shrinkToFit="1"/>
    </xf>
    <xf numFmtId="177" fontId="20" fillId="2" borderId="16" xfId="8" applyNumberFormat="1" applyFont="1" applyFill="1" applyBorder="1" applyAlignment="1">
      <alignment vertical="center" wrapText="1"/>
    </xf>
    <xf numFmtId="177" fontId="20" fillId="2" borderId="17" xfId="8" applyNumberFormat="1" applyFont="1" applyFill="1" applyBorder="1" applyAlignment="1">
      <alignment vertical="center" wrapText="1"/>
    </xf>
    <xf numFmtId="0" fontId="20" fillId="2" borderId="31" xfId="8" applyFont="1" applyFill="1" applyBorder="1" applyAlignment="1">
      <alignment horizontal="center" vertical="center" justifyLastLine="1" shrinkToFit="1"/>
    </xf>
    <xf numFmtId="0" fontId="20" fillId="2" borderId="32" xfId="8" applyFont="1" applyFill="1" applyBorder="1" applyAlignment="1">
      <alignment horizontal="center" vertical="center" wrapText="1"/>
    </xf>
    <xf numFmtId="0" fontId="20" fillId="2" borderId="17" xfId="8" applyFont="1" applyFill="1" applyBorder="1" applyAlignment="1">
      <alignment horizontal="center" vertical="center" wrapText="1"/>
    </xf>
    <xf numFmtId="0" fontId="20" fillId="2" borderId="18" xfId="8" applyFont="1" applyFill="1" applyBorder="1" applyAlignment="1">
      <alignment horizontal="center" vertical="center" wrapText="1"/>
    </xf>
    <xf numFmtId="0" fontId="20" fillId="2" borderId="13" xfId="8" applyFont="1" applyFill="1" applyBorder="1" applyAlignment="1">
      <alignment horizontal="center" vertical="center" wrapText="1"/>
    </xf>
    <xf numFmtId="0" fontId="20" fillId="2" borderId="16" xfId="8" applyFont="1" applyFill="1" applyBorder="1" applyAlignment="1">
      <alignment horizontal="center" vertical="center" wrapText="1"/>
    </xf>
    <xf numFmtId="0" fontId="20" fillId="2" borderId="12" xfId="8" applyFont="1" applyFill="1" applyBorder="1" applyAlignment="1">
      <alignment horizontal="center" vertical="center" wrapText="1"/>
    </xf>
    <xf numFmtId="0" fontId="26" fillId="2" borderId="31" xfId="8" applyFont="1" applyFill="1" applyBorder="1" applyAlignment="1">
      <alignment horizontal="center" vertical="center" wrapText="1"/>
    </xf>
    <xf numFmtId="0" fontId="26" fillId="2" borderId="16" xfId="8" applyFont="1" applyFill="1" applyBorder="1" applyAlignment="1">
      <alignment horizontal="center" vertical="center" wrapText="1"/>
    </xf>
    <xf numFmtId="0" fontId="26" fillId="2" borderId="17" xfId="8" applyFont="1" applyFill="1" applyBorder="1" applyAlignment="1">
      <alignment horizontal="center" vertical="center" wrapText="1"/>
    </xf>
    <xf numFmtId="0" fontId="11" fillId="2" borderId="0" xfId="8" applyFont="1" applyFill="1" applyAlignment="1">
      <alignment vertical="center" shrinkToFit="1"/>
    </xf>
    <xf numFmtId="177" fontId="20" fillId="2" borderId="5" xfId="8" applyNumberFormat="1" applyFont="1" applyFill="1" applyBorder="1" applyAlignment="1">
      <alignment vertical="center" wrapText="1"/>
    </xf>
    <xf numFmtId="0" fontId="22" fillId="2" borderId="5" xfId="8" applyFont="1" applyFill="1" applyBorder="1" applyAlignment="1">
      <alignment vertical="center" wrapText="1"/>
    </xf>
    <xf numFmtId="0" fontId="20" fillId="2" borderId="5" xfId="8" applyFont="1" applyFill="1" applyBorder="1" applyAlignment="1">
      <alignment vertical="center" wrapText="1"/>
    </xf>
    <xf numFmtId="0" fontId="18" fillId="2" borderId="5" xfId="8" applyFont="1" applyFill="1" applyBorder="1" applyAlignment="1">
      <alignment horizontal="center" vertical="center" wrapText="1"/>
    </xf>
    <xf numFmtId="0" fontId="22" fillId="2" borderId="6" xfId="8" applyFont="1" applyFill="1" applyBorder="1" applyAlignment="1">
      <alignment vertical="center" wrapText="1"/>
    </xf>
    <xf numFmtId="179" fontId="20" fillId="2" borderId="6" xfId="8" applyNumberFormat="1" applyFont="1" applyFill="1" applyBorder="1" applyAlignment="1">
      <alignment vertical="center" wrapText="1"/>
    </xf>
    <xf numFmtId="0" fontId="22" fillId="2" borderId="10" xfId="8" applyFont="1" applyFill="1" applyBorder="1" applyAlignment="1">
      <alignment vertical="center" wrapText="1"/>
    </xf>
    <xf numFmtId="180" fontId="20" fillId="2" borderId="10" xfId="8" applyNumberFormat="1" applyFont="1" applyFill="1" applyBorder="1" applyAlignment="1">
      <alignment vertical="center" wrapText="1"/>
    </xf>
    <xf numFmtId="0" fontId="22" fillId="2" borderId="10" xfId="8" applyFont="1" applyFill="1" applyBorder="1" applyAlignment="1">
      <alignment horizontal="center" vertical="center" wrapText="1" shrinkToFit="1"/>
    </xf>
    <xf numFmtId="0" fontId="22" fillId="2" borderId="4" xfId="8" applyFont="1" applyFill="1" applyBorder="1" applyAlignment="1">
      <alignment vertical="center" wrapText="1"/>
    </xf>
    <xf numFmtId="1" fontId="20" fillId="2" borderId="4" xfId="8" applyNumberFormat="1" applyFont="1" applyFill="1" applyBorder="1" applyAlignment="1">
      <alignment vertical="center" wrapText="1"/>
    </xf>
    <xf numFmtId="0" fontId="21" fillId="2" borderId="10" xfId="8" applyFont="1" applyFill="1" applyBorder="1" applyAlignment="1">
      <alignment vertical="center" wrapText="1"/>
    </xf>
    <xf numFmtId="0" fontId="20" fillId="2" borderId="10" xfId="8" applyFont="1" applyFill="1" applyBorder="1" applyAlignment="1">
      <alignment vertical="center" wrapText="1"/>
    </xf>
    <xf numFmtId="0" fontId="27" fillId="2" borderId="10" xfId="8" applyFont="1" applyFill="1" applyBorder="1" applyAlignment="1">
      <alignment horizontal="center" vertical="center" wrapText="1"/>
    </xf>
    <xf numFmtId="0" fontId="21" fillId="2" borderId="4" xfId="8" applyFont="1" applyFill="1" applyBorder="1" applyAlignment="1">
      <alignment vertical="center" wrapText="1"/>
    </xf>
    <xf numFmtId="177" fontId="28" fillId="2" borderId="4" xfId="8" applyNumberFormat="1" applyFont="1" applyFill="1" applyBorder="1" applyAlignment="1">
      <alignment vertical="center" wrapText="1"/>
    </xf>
    <xf numFmtId="0" fontId="28" fillId="2" borderId="4" xfId="8" applyFont="1" applyFill="1" applyBorder="1" applyAlignment="1">
      <alignment vertical="center" wrapText="1"/>
    </xf>
    <xf numFmtId="0" fontId="19" fillId="2" borderId="4" xfId="8" applyFont="1" applyFill="1" applyBorder="1" applyAlignment="1">
      <alignment horizontal="center" vertical="center" wrapText="1"/>
    </xf>
    <xf numFmtId="0" fontId="21" fillId="2" borderId="1" xfId="8" applyFont="1" applyFill="1" applyBorder="1" applyAlignment="1">
      <alignment vertical="center" wrapText="1"/>
    </xf>
    <xf numFmtId="177" fontId="28" fillId="2" borderId="1" xfId="8" applyNumberFormat="1" applyFont="1" applyFill="1" applyBorder="1" applyAlignment="1">
      <alignment vertical="center" wrapText="1"/>
    </xf>
    <xf numFmtId="0" fontId="28" fillId="2" borderId="1" xfId="8" applyFont="1" applyFill="1" applyBorder="1" applyAlignment="1">
      <alignment vertical="center" wrapText="1"/>
    </xf>
    <xf numFmtId="0" fontId="19" fillId="2" borderId="1" xfId="8" applyFont="1" applyFill="1" applyBorder="1" applyAlignment="1">
      <alignment horizontal="center" vertical="center" wrapText="1"/>
    </xf>
    <xf numFmtId="177" fontId="28" fillId="2" borderId="10" xfId="8" applyNumberFormat="1" applyFont="1" applyFill="1" applyBorder="1" applyAlignment="1">
      <alignment vertical="center" wrapText="1"/>
    </xf>
    <xf numFmtId="0" fontId="28" fillId="2" borderId="10" xfId="8" applyFont="1" applyFill="1" applyBorder="1" applyAlignment="1">
      <alignment vertical="center" wrapText="1"/>
    </xf>
    <xf numFmtId="0" fontId="18" fillId="2" borderId="10" xfId="8" applyFont="1" applyFill="1" applyBorder="1" applyAlignment="1">
      <alignment horizontal="center" vertical="center" shrinkToFit="1"/>
    </xf>
    <xf numFmtId="0" fontId="18" fillId="2" borderId="7" xfId="8" applyFont="1" applyFill="1" applyBorder="1" applyAlignment="1">
      <alignment horizontal="center" vertical="center"/>
    </xf>
    <xf numFmtId="0" fontId="18" fillId="2" borderId="7" xfId="8" applyFont="1" applyFill="1" applyBorder="1" applyAlignment="1">
      <alignment horizontal="left" vertical="center" shrinkToFit="1"/>
    </xf>
    <xf numFmtId="0" fontId="18" fillId="2" borderId="7" xfId="8" applyFont="1" applyFill="1" applyBorder="1" applyAlignment="1">
      <alignment vertical="center" wrapText="1"/>
    </xf>
    <xf numFmtId="177" fontId="20" fillId="2" borderId="7" xfId="8" applyNumberFormat="1" applyFont="1" applyFill="1" applyBorder="1" applyAlignment="1">
      <alignment vertical="center" wrapText="1"/>
    </xf>
    <xf numFmtId="0" fontId="20" fillId="2" borderId="7" xfId="8" applyFont="1" applyFill="1" applyBorder="1" applyAlignment="1">
      <alignment horizontal="right" vertical="center" wrapText="1"/>
    </xf>
    <xf numFmtId="0" fontId="21" fillId="2" borderId="7" xfId="8" applyFont="1" applyFill="1" applyBorder="1" applyAlignment="1">
      <alignment vertical="center" wrapText="1"/>
    </xf>
    <xf numFmtId="177" fontId="28" fillId="2" borderId="7" xfId="8" applyNumberFormat="1" applyFont="1" applyFill="1" applyBorder="1" applyAlignment="1">
      <alignment vertical="center" wrapText="1"/>
    </xf>
    <xf numFmtId="0" fontId="28" fillId="2" borderId="7" xfId="8" applyFont="1" applyFill="1" applyBorder="1" applyAlignment="1">
      <alignment vertical="center" wrapText="1"/>
    </xf>
    <xf numFmtId="0" fontId="18" fillId="2" borderId="7" xfId="8" applyFont="1" applyFill="1" applyBorder="1" applyAlignment="1">
      <alignment horizontal="center" vertical="center" shrinkToFit="1"/>
    </xf>
    <xf numFmtId="0" fontId="21" fillId="2" borderId="6" xfId="8" applyFont="1" applyFill="1" applyBorder="1" applyAlignment="1">
      <alignment vertical="center" wrapText="1"/>
    </xf>
    <xf numFmtId="177" fontId="28" fillId="2" borderId="6" xfId="8" applyNumberFormat="1" applyFont="1" applyFill="1" applyBorder="1" applyAlignment="1">
      <alignment vertical="center" wrapText="1"/>
    </xf>
    <xf numFmtId="0" fontId="28" fillId="2" borderId="6" xfId="8" applyFont="1" applyFill="1" applyBorder="1" applyAlignment="1">
      <alignment vertical="center" wrapText="1"/>
    </xf>
    <xf numFmtId="0" fontId="18" fillId="2" borderId="8" xfId="8" applyFont="1" applyFill="1" applyBorder="1" applyAlignment="1">
      <alignment horizontal="left" vertical="center" shrinkToFit="1"/>
    </xf>
    <xf numFmtId="0" fontId="21" fillId="2" borderId="8" xfId="8" applyFont="1" applyFill="1" applyBorder="1" applyAlignment="1">
      <alignment vertical="center" wrapText="1"/>
    </xf>
    <xf numFmtId="177" fontId="26" fillId="2" borderId="8" xfId="2" applyNumberFormat="1" applyFont="1" applyFill="1" applyBorder="1" applyAlignment="1">
      <alignment vertical="center" wrapText="1"/>
    </xf>
    <xf numFmtId="177" fontId="28" fillId="2" borderId="8" xfId="8" applyNumberFormat="1" applyFont="1" applyFill="1" applyBorder="1" applyAlignment="1">
      <alignment vertical="center" wrapText="1"/>
    </xf>
    <xf numFmtId="0" fontId="28" fillId="2" borderId="8" xfId="8" applyFont="1" applyFill="1" applyBorder="1" applyAlignment="1">
      <alignment vertical="center" wrapText="1"/>
    </xf>
    <xf numFmtId="0" fontId="22" fillId="2" borderId="1" xfId="8" applyFont="1" applyFill="1" applyBorder="1" applyAlignment="1">
      <alignment horizontal="center" vertical="center" wrapText="1"/>
    </xf>
    <xf numFmtId="0" fontId="21" fillId="2" borderId="5" xfId="8" applyFont="1" applyFill="1" applyBorder="1" applyAlignment="1">
      <alignment vertical="center" wrapText="1"/>
    </xf>
    <xf numFmtId="0" fontId="22" fillId="2" borderId="5" xfId="8" applyFont="1" applyFill="1" applyBorder="1" applyAlignment="1">
      <alignment horizontal="center" vertical="center" wrapText="1"/>
    </xf>
    <xf numFmtId="0" fontId="21" fillId="2" borderId="8" xfId="8" applyFont="1" applyFill="1" applyBorder="1" applyAlignment="1">
      <alignment vertical="center" shrinkToFit="1"/>
    </xf>
    <xf numFmtId="0" fontId="20" fillId="2" borderId="8" xfId="8" applyFont="1" applyFill="1" applyBorder="1" applyAlignment="1">
      <alignment vertical="center" wrapText="1"/>
    </xf>
    <xf numFmtId="0" fontId="21" fillId="2" borderId="8" xfId="8" applyFont="1" applyFill="1" applyBorder="1" applyAlignment="1">
      <alignment horizontal="center" vertical="center" wrapText="1" shrinkToFit="1"/>
    </xf>
    <xf numFmtId="0" fontId="20" fillId="2" borderId="1" xfId="8" applyFont="1" applyFill="1" applyBorder="1" applyAlignment="1">
      <alignment vertical="center" wrapText="1"/>
    </xf>
    <xf numFmtId="0" fontId="7" fillId="2" borderId="1" xfId="8" applyFont="1" applyFill="1" applyBorder="1" applyAlignment="1">
      <alignment horizontal="center" vertical="center" wrapText="1"/>
    </xf>
    <xf numFmtId="183" fontId="11" fillId="2" borderId="6" xfId="8" applyNumberFormat="1" applyFont="1" applyFill="1" applyBorder="1" applyAlignment="1">
      <alignment vertical="center" wrapText="1"/>
    </xf>
    <xf numFmtId="0" fontId="6" fillId="2" borderId="1" xfId="7" applyFont="1" applyFill="1" applyBorder="1" applyAlignment="1">
      <alignment horizontal="center" vertical="center" textRotation="255" shrinkToFit="1"/>
    </xf>
    <xf numFmtId="0" fontId="10" fillId="2" borderId="1" xfId="7" applyFont="1" applyFill="1" applyBorder="1" applyAlignment="1">
      <alignment horizontal="center" vertical="center" textRotation="255" shrinkToFit="1"/>
    </xf>
    <xf numFmtId="0" fontId="6" fillId="2" borderId="10" xfId="7" applyFont="1" applyFill="1" applyBorder="1" applyAlignment="1">
      <alignment horizontal="center" vertical="center" textRotation="255"/>
    </xf>
    <xf numFmtId="0" fontId="6" fillId="2" borderId="8" xfId="7" applyFont="1" applyFill="1" applyBorder="1" applyAlignment="1">
      <alignment horizontal="center" vertical="center" textRotation="255"/>
    </xf>
    <xf numFmtId="0" fontId="6" fillId="2" borderId="1" xfId="8" applyFont="1" applyFill="1" applyBorder="1" applyAlignment="1">
      <alignment horizontal="center" vertical="center"/>
    </xf>
    <xf numFmtId="0" fontId="6" fillId="2" borderId="12" xfId="8" applyFont="1" applyFill="1" applyBorder="1" applyAlignment="1">
      <alignment horizontal="center" vertical="center" wrapText="1"/>
    </xf>
    <xf numFmtId="0" fontId="6" fillId="2" borderId="28" xfId="8" applyFont="1" applyFill="1" applyBorder="1" applyAlignment="1">
      <alignment horizontal="center" vertical="center" wrapText="1"/>
    </xf>
    <xf numFmtId="177" fontId="10" fillId="2" borderId="1" xfId="2" applyNumberFormat="1" applyFont="1" applyFill="1" applyBorder="1" applyAlignment="1">
      <alignment horizontal="center" vertical="center" textRotation="255" shrinkToFit="1"/>
    </xf>
    <xf numFmtId="0" fontId="10" fillId="2" borderId="2" xfId="8" applyFont="1" applyFill="1" applyBorder="1" applyAlignment="1">
      <alignment horizontal="center" vertical="center" textRotation="255" shrinkToFit="1"/>
    </xf>
    <xf numFmtId="0" fontId="6" fillId="2" borderId="2" xfId="7" quotePrefix="1" applyFont="1" applyFill="1" applyBorder="1" applyAlignment="1">
      <alignment horizontal="center" vertical="center" wrapText="1"/>
    </xf>
    <xf numFmtId="0" fontId="6" fillId="2" borderId="10" xfId="8" applyFont="1" applyFill="1" applyBorder="1" applyAlignment="1">
      <alignment horizontal="center" vertical="center"/>
    </xf>
    <xf numFmtId="0" fontId="6" fillId="2" borderId="8" xfId="8" applyFont="1" applyFill="1" applyBorder="1" applyAlignment="1">
      <alignment horizontal="center" vertical="center"/>
    </xf>
    <xf numFmtId="177" fontId="6" fillId="2" borderId="1" xfId="2" applyNumberFormat="1" applyFont="1" applyFill="1" applyBorder="1" applyAlignment="1">
      <alignment horizontal="center" vertical="center" textRotation="255" shrinkToFit="1"/>
    </xf>
    <xf numFmtId="0" fontId="6" fillId="2" borderId="2" xfId="8" applyFont="1" applyFill="1" applyBorder="1" applyAlignment="1">
      <alignment horizontal="center" vertical="center" textRotation="255" shrinkToFit="1"/>
    </xf>
    <xf numFmtId="0" fontId="11" fillId="2" borderId="22" xfId="8" applyFont="1" applyFill="1" applyBorder="1" applyAlignment="1">
      <alignment horizontal="right" vertical="center"/>
    </xf>
    <xf numFmtId="0" fontId="11" fillId="2" borderId="22" xfId="8" applyFont="1" applyFill="1" applyBorder="1" applyAlignment="1">
      <alignment horizontal="left" vertical="center"/>
    </xf>
    <xf numFmtId="0" fontId="11" fillId="2" borderId="28" xfId="8" applyFont="1" applyFill="1" applyBorder="1" applyAlignment="1">
      <alignment horizontal="left" vertical="center"/>
    </xf>
    <xf numFmtId="0" fontId="6" fillId="2" borderId="1" xfId="8" applyFont="1" applyFill="1" applyBorder="1" applyAlignment="1">
      <alignment horizontal="center" vertical="center" textRotation="255"/>
    </xf>
    <xf numFmtId="0" fontId="10" fillId="2" borderId="1" xfId="7" applyFont="1" applyFill="1" applyBorder="1" applyAlignment="1">
      <alignment horizontal="left" vertical="center" wrapText="1"/>
    </xf>
    <xf numFmtId="0" fontId="10" fillId="2" borderId="1" xfId="8" applyFont="1" applyFill="1" applyBorder="1" applyAlignment="1">
      <alignment horizontal="left" vertical="center"/>
    </xf>
    <xf numFmtId="0" fontId="10" fillId="2" borderId="1" xfId="8" applyFont="1" applyFill="1" applyBorder="1" applyAlignment="1">
      <alignment horizontal="center" vertical="center" shrinkToFit="1"/>
    </xf>
    <xf numFmtId="0" fontId="20" fillId="2" borderId="31" xfId="8" applyFont="1" applyFill="1" applyBorder="1" applyAlignment="1">
      <alignment horizontal="left" vertical="center" shrinkToFit="1"/>
    </xf>
    <xf numFmtId="0" fontId="20" fillId="2" borderId="35" xfId="8" applyFont="1" applyFill="1" applyBorder="1" applyAlignment="1">
      <alignment horizontal="left" vertical="center" shrinkToFit="1"/>
    </xf>
    <xf numFmtId="0" fontId="20" fillId="2" borderId="34" xfId="8" applyFont="1" applyFill="1" applyBorder="1" applyAlignment="1">
      <alignment horizontal="left" vertical="center" shrinkToFit="1"/>
    </xf>
    <xf numFmtId="0" fontId="20" fillId="2" borderId="16" xfId="8" applyFont="1" applyFill="1" applyBorder="1" applyAlignment="1">
      <alignment horizontal="left" vertical="center" shrinkToFit="1"/>
    </xf>
    <xf numFmtId="0" fontId="20" fillId="2" borderId="20" xfId="8" applyFont="1" applyFill="1" applyBorder="1" applyAlignment="1">
      <alignment horizontal="left" vertical="center" shrinkToFit="1"/>
    </xf>
    <xf numFmtId="0" fontId="20" fillId="2" borderId="26" xfId="8" applyFont="1" applyFill="1" applyBorder="1" applyAlignment="1">
      <alignment horizontal="left" vertical="center" shrinkToFit="1"/>
    </xf>
    <xf numFmtId="0" fontId="20" fillId="2" borderId="6" xfId="8" applyFont="1" applyFill="1" applyBorder="1" applyAlignment="1">
      <alignment horizontal="left" vertical="center"/>
    </xf>
    <xf numFmtId="0" fontId="20" fillId="2" borderId="10" xfId="8" applyFont="1" applyFill="1" applyBorder="1" applyAlignment="1">
      <alignment horizontal="left" vertical="center"/>
    </xf>
    <xf numFmtId="0" fontId="20" fillId="2" borderId="12" xfId="8" applyFont="1" applyFill="1" applyBorder="1" applyAlignment="1">
      <alignment horizontal="left" vertical="center"/>
    </xf>
    <xf numFmtId="0" fontId="20" fillId="2" borderId="22" xfId="8" applyFont="1" applyFill="1" applyBorder="1" applyAlignment="1">
      <alignment horizontal="left" vertical="center"/>
    </xf>
    <xf numFmtId="0" fontId="20" fillId="2" borderId="28" xfId="8" applyFont="1" applyFill="1" applyBorder="1" applyAlignment="1">
      <alignment horizontal="left" vertical="center"/>
    </xf>
    <xf numFmtId="0" fontId="20" fillId="2" borderId="4" xfId="8" applyFont="1" applyFill="1" applyBorder="1" applyAlignment="1">
      <alignment horizontal="left" vertical="center"/>
    </xf>
    <xf numFmtId="0" fontId="20" fillId="2" borderId="17" xfId="8" applyFont="1" applyFill="1" applyBorder="1" applyAlignment="1">
      <alignment horizontal="left" vertical="center" shrinkToFit="1"/>
    </xf>
    <xf numFmtId="0" fontId="20" fillId="2" borderId="21" xfId="8" applyFont="1" applyFill="1" applyBorder="1" applyAlignment="1">
      <alignment horizontal="left" vertical="center" shrinkToFit="1"/>
    </xf>
    <xf numFmtId="0" fontId="20" fillId="2" borderId="27" xfId="8" applyFont="1" applyFill="1" applyBorder="1" applyAlignment="1">
      <alignment horizontal="left" vertical="center" shrinkToFit="1"/>
    </xf>
    <xf numFmtId="0" fontId="11" fillId="2" borderId="24" xfId="0" applyFont="1" applyFill="1" applyBorder="1" applyAlignment="1">
      <alignment horizontal="right" vertical="center"/>
    </xf>
    <xf numFmtId="0" fontId="11" fillId="2" borderId="24" xfId="8" applyFont="1" applyFill="1" applyBorder="1" applyAlignment="1">
      <alignment horizontal="left" vertical="center"/>
    </xf>
    <xf numFmtId="0" fontId="11" fillId="2" borderId="30" xfId="8" applyFont="1" applyFill="1" applyBorder="1" applyAlignment="1">
      <alignment horizontal="left" vertical="center"/>
    </xf>
    <xf numFmtId="0" fontId="20" fillId="2" borderId="18" xfId="8" applyFont="1" applyFill="1" applyBorder="1" applyAlignment="1">
      <alignment horizontal="left" vertical="center"/>
    </xf>
    <xf numFmtId="0" fontId="20" fillId="2" borderId="24" xfId="8" applyFont="1" applyFill="1" applyBorder="1" applyAlignment="1">
      <alignment horizontal="left" vertical="center"/>
    </xf>
    <xf numFmtId="0" fontId="20" fillId="2" borderId="30" xfId="8" applyFont="1" applyFill="1" applyBorder="1" applyAlignment="1">
      <alignment horizontal="left" vertical="center"/>
    </xf>
    <xf numFmtId="0" fontId="20" fillId="2" borderId="1" xfId="8" applyFont="1" applyFill="1" applyBorder="1" applyAlignment="1">
      <alignment horizontal="left" vertical="center"/>
    </xf>
    <xf numFmtId="0" fontId="20" fillId="2" borderId="2" xfId="8" applyFont="1" applyFill="1" applyBorder="1" applyAlignment="1">
      <alignment horizontal="left" vertical="center"/>
    </xf>
    <xf numFmtId="0" fontId="10" fillId="2" borderId="12" xfId="8" applyFont="1" applyFill="1" applyBorder="1" applyAlignment="1">
      <alignment horizontal="distributed" vertical="center" justifyLastLine="1"/>
    </xf>
    <xf numFmtId="0" fontId="10" fillId="2" borderId="22" xfId="8" applyFont="1" applyFill="1" applyBorder="1" applyAlignment="1">
      <alignment horizontal="distributed" vertical="center" justifyLastLine="1"/>
    </xf>
    <xf numFmtId="0" fontId="10" fillId="2" borderId="28" xfId="8" applyFont="1" applyFill="1" applyBorder="1" applyAlignment="1">
      <alignment horizontal="distributed" vertical="center" justifyLastLine="1"/>
    </xf>
    <xf numFmtId="0" fontId="20" fillId="2" borderId="31" xfId="8" applyFont="1" applyFill="1" applyBorder="1" applyAlignment="1">
      <alignment horizontal="left" vertical="center"/>
    </xf>
    <xf numFmtId="0" fontId="20" fillId="2" borderId="35" xfId="8" applyFont="1" applyFill="1" applyBorder="1" applyAlignment="1">
      <alignment horizontal="left" vertical="center"/>
    </xf>
    <xf numFmtId="0" fontId="20" fillId="2" borderId="34" xfId="8" applyFont="1" applyFill="1" applyBorder="1" applyAlignment="1">
      <alignment horizontal="left" vertical="center"/>
    </xf>
    <xf numFmtId="0" fontId="20" fillId="2" borderId="17" xfId="8" applyFont="1" applyFill="1" applyBorder="1" applyAlignment="1">
      <alignment horizontal="left" vertical="center"/>
    </xf>
    <xf numFmtId="0" fontId="20" fillId="2" borderId="21" xfId="8" applyFont="1" applyFill="1" applyBorder="1" applyAlignment="1">
      <alignment horizontal="left" vertical="center"/>
    </xf>
    <xf numFmtId="0" fontId="20" fillId="2" borderId="27" xfId="8" applyFont="1" applyFill="1" applyBorder="1" applyAlignment="1">
      <alignment horizontal="left" vertical="center"/>
    </xf>
    <xf numFmtId="0" fontId="11" fillId="2" borderId="20" xfId="8" applyFont="1" applyFill="1" applyBorder="1" applyAlignment="1">
      <alignment vertical="center"/>
    </xf>
    <xf numFmtId="0" fontId="11" fillId="2" borderId="26" xfId="8" applyFont="1" applyFill="1" applyBorder="1" applyAlignment="1">
      <alignment vertical="center"/>
    </xf>
    <xf numFmtId="178" fontId="6" fillId="2" borderId="1" xfId="7" applyNumberFormat="1" applyFont="1" applyFill="1" applyBorder="1" applyAlignment="1">
      <alignment horizontal="center" vertical="center" textRotation="255" shrinkToFit="1"/>
    </xf>
    <xf numFmtId="0" fontId="6" fillId="2" borderId="2" xfId="8" applyFont="1" applyFill="1" applyBorder="1" applyAlignment="1">
      <alignment horizontal="center" vertical="center" shrinkToFit="1"/>
    </xf>
    <xf numFmtId="0" fontId="11" fillId="2" borderId="21" xfId="8" applyFont="1" applyFill="1" applyBorder="1" applyAlignment="1">
      <alignment vertical="center"/>
    </xf>
    <xf numFmtId="0" fontId="11" fillId="2" borderId="27" xfId="8" applyFont="1" applyFill="1" applyBorder="1" applyAlignment="1">
      <alignment vertical="center"/>
    </xf>
    <xf numFmtId="0" fontId="11" fillId="2" borderId="12" xfId="8" applyFont="1" applyFill="1" applyBorder="1" applyAlignment="1">
      <alignment horizontal="right" vertical="center"/>
    </xf>
    <xf numFmtId="0" fontId="11" fillId="2" borderId="22" xfId="8" applyFont="1" applyFill="1" applyBorder="1" applyAlignment="1">
      <alignment vertical="center"/>
    </xf>
    <xf numFmtId="0" fontId="10" fillId="2" borderId="28" xfId="0" applyFont="1" applyFill="1" applyBorder="1" applyAlignment="1">
      <alignment vertical="center"/>
    </xf>
    <xf numFmtId="0" fontId="7" fillId="2" borderId="1" xfId="8" applyFont="1" applyFill="1" applyBorder="1" applyAlignment="1">
      <alignment horizontal="center" vertical="center" textRotation="255" wrapText="1"/>
    </xf>
    <xf numFmtId="0" fontId="7" fillId="2" borderId="2" xfId="8" applyFont="1" applyFill="1" applyBorder="1" applyAlignment="1">
      <alignment horizontal="center" vertical="center" textRotation="255" wrapText="1"/>
    </xf>
    <xf numFmtId="177" fontId="6" fillId="2" borderId="1" xfId="8" applyNumberFormat="1" applyFont="1" applyFill="1" applyBorder="1" applyAlignment="1">
      <alignment horizontal="center" vertical="center" textRotation="255"/>
    </xf>
    <xf numFmtId="0" fontId="6" fillId="2" borderId="2" xfId="8" applyFont="1" applyFill="1" applyBorder="1" applyAlignment="1">
      <alignment horizontal="center" vertical="center" textRotation="255"/>
    </xf>
    <xf numFmtId="0" fontId="11" fillId="2" borderId="19" xfId="8" applyFont="1" applyFill="1" applyBorder="1" applyAlignment="1">
      <alignment vertical="center"/>
    </xf>
    <xf numFmtId="0" fontId="11" fillId="2" borderId="25" xfId="8" applyFont="1" applyFill="1" applyBorder="1" applyAlignment="1">
      <alignment vertical="center"/>
    </xf>
    <xf numFmtId="0" fontId="6" fillId="2" borderId="13" xfId="8" applyFont="1" applyFill="1" applyBorder="1" applyAlignment="1">
      <alignment horizontal="center" vertical="center"/>
    </xf>
    <xf numFmtId="0" fontId="6" fillId="2" borderId="23" xfId="8" applyFont="1" applyFill="1" applyBorder="1" applyAlignment="1">
      <alignment horizontal="center" vertical="center"/>
    </xf>
    <xf numFmtId="0" fontId="6" fillId="2" borderId="29" xfId="8" applyFont="1" applyFill="1" applyBorder="1" applyAlignment="1">
      <alignment horizontal="center" vertical="center"/>
    </xf>
    <xf numFmtId="0" fontId="6" fillId="2" borderId="32" xfId="8" applyFont="1" applyFill="1" applyBorder="1" applyAlignment="1">
      <alignment horizontal="center" vertical="center"/>
    </xf>
    <xf numFmtId="0" fontId="6" fillId="2" borderId="0" xfId="8" applyFont="1" applyFill="1" applyAlignment="1">
      <alignment horizontal="center" vertical="center"/>
    </xf>
    <xf numFmtId="0" fontId="6" fillId="2" borderId="14" xfId="8" applyFont="1" applyFill="1" applyBorder="1" applyAlignment="1">
      <alignment horizontal="center" vertical="center"/>
    </xf>
    <xf numFmtId="0" fontId="6" fillId="2" borderId="18" xfId="8" applyFont="1" applyFill="1" applyBorder="1" applyAlignment="1">
      <alignment horizontal="center" vertical="center"/>
    </xf>
    <xf numFmtId="0" fontId="6" fillId="2" borderId="24" xfId="8" applyFont="1" applyFill="1" applyBorder="1" applyAlignment="1">
      <alignment horizontal="center" vertical="center"/>
    </xf>
    <xf numFmtId="0" fontId="6" fillId="2" borderId="30" xfId="8" applyFont="1" applyFill="1" applyBorder="1" applyAlignment="1">
      <alignment horizontal="center" vertical="center"/>
    </xf>
    <xf numFmtId="0" fontId="10" fillId="2" borderId="8" xfId="8" applyFont="1" applyFill="1" applyBorder="1" applyAlignment="1">
      <alignment horizontal="center" vertical="center" textRotation="255" shrinkToFit="1"/>
    </xf>
    <xf numFmtId="0" fontId="6" fillId="2" borderId="8" xfId="8" applyFont="1" applyFill="1" applyBorder="1" applyAlignment="1">
      <alignment horizontal="center" vertical="center" textRotation="255" shrinkToFit="1"/>
    </xf>
    <xf numFmtId="0" fontId="20" fillId="2" borderId="1" xfId="8" applyFont="1" applyFill="1" applyBorder="1" applyAlignment="1">
      <alignment horizontal="center" vertical="center"/>
    </xf>
    <xf numFmtId="0" fontId="20" fillId="2" borderId="17" xfId="8" applyFont="1" applyFill="1" applyBorder="1" applyAlignment="1">
      <alignment vertical="center" shrinkToFit="1"/>
    </xf>
    <xf numFmtId="0" fontId="21" fillId="2" borderId="21" xfId="0" applyFont="1" applyFill="1" applyBorder="1" applyAlignment="1">
      <alignment vertical="center" shrinkToFit="1"/>
    </xf>
    <xf numFmtId="0" fontId="21" fillId="2" borderId="27" xfId="0" applyFont="1" applyFill="1" applyBorder="1" applyAlignment="1">
      <alignment vertical="center" shrinkToFit="1"/>
    </xf>
    <xf numFmtId="0" fontId="20" fillId="2" borderId="17" xfId="8" applyFont="1" applyFill="1" applyBorder="1" applyAlignment="1">
      <alignment horizontal="left" vertical="center" indent="1" shrinkToFit="1"/>
    </xf>
    <xf numFmtId="0" fontId="20" fillId="2" borderId="21" xfId="8" applyFont="1" applyFill="1" applyBorder="1" applyAlignment="1">
      <alignment horizontal="left" vertical="center" indent="1" shrinkToFit="1"/>
    </xf>
    <xf numFmtId="0" fontId="6" fillId="2" borderId="0" xfId="8" applyFont="1" applyFill="1" applyAlignment="1">
      <alignment horizontal="left" vertical="top" wrapText="1"/>
    </xf>
    <xf numFmtId="0" fontId="6" fillId="2" borderId="1" xfId="8" quotePrefix="1" applyFont="1" applyFill="1" applyBorder="1" applyAlignment="1">
      <alignment horizontal="center" vertical="center" wrapText="1"/>
    </xf>
    <xf numFmtId="0" fontId="6" fillId="2" borderId="12" xfId="8" applyFont="1" applyFill="1" applyBorder="1" applyAlignment="1">
      <alignment horizontal="center" vertical="center"/>
    </xf>
    <xf numFmtId="177" fontId="6" fillId="2" borderId="2" xfId="2" applyNumberFormat="1" applyFont="1" applyFill="1" applyBorder="1" applyAlignment="1">
      <alignment horizontal="center" vertical="center" textRotation="255" shrinkToFit="1"/>
    </xf>
    <xf numFmtId="0" fontId="10" fillId="2" borderId="23" xfId="8" applyFont="1" applyFill="1" applyBorder="1" applyAlignment="1">
      <alignment horizontal="center" vertical="center"/>
    </xf>
    <xf numFmtId="0" fontId="10" fillId="2" borderId="29" xfId="8" applyFont="1" applyFill="1" applyBorder="1" applyAlignment="1">
      <alignment horizontal="center" vertical="center"/>
    </xf>
    <xf numFmtId="177" fontId="6" fillId="2" borderId="1" xfId="2" applyNumberFormat="1" applyFont="1" applyFill="1" applyBorder="1" applyAlignment="1">
      <alignment horizontal="center" vertical="center"/>
    </xf>
    <xf numFmtId="177" fontId="6" fillId="2" borderId="1" xfId="2" quotePrefix="1" applyNumberFormat="1" applyFont="1" applyFill="1" applyBorder="1" applyAlignment="1">
      <alignment horizontal="center" vertical="center"/>
    </xf>
    <xf numFmtId="0" fontId="11" fillId="2" borderId="12" xfId="8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182" fontId="11" fillId="2" borderId="12" xfId="8" applyNumberFormat="1" applyFont="1" applyFill="1" applyBorder="1" applyAlignment="1">
      <alignment horizontal="center" vertical="center" shrinkToFit="1"/>
    </xf>
    <xf numFmtId="182" fontId="11" fillId="2" borderId="22" xfId="8" applyNumberFormat="1" applyFont="1" applyFill="1" applyBorder="1" applyAlignment="1">
      <alignment horizontal="center" vertical="center" shrinkToFit="1"/>
    </xf>
    <xf numFmtId="0" fontId="6" fillId="2" borderId="13" xfId="8" applyFont="1" applyFill="1" applyBorder="1" applyAlignment="1">
      <alignment horizontal="center" vertical="center" textRotation="255"/>
    </xf>
    <xf numFmtId="0" fontId="6" fillId="2" borderId="29" xfId="8" applyFont="1" applyFill="1" applyBorder="1" applyAlignment="1">
      <alignment horizontal="center" vertical="center" textRotation="255"/>
    </xf>
    <xf numFmtId="0" fontId="6" fillId="2" borderId="32" xfId="8" applyFont="1" applyFill="1" applyBorder="1" applyAlignment="1">
      <alignment horizontal="center" vertical="center" textRotation="255"/>
    </xf>
    <xf numFmtId="0" fontId="6" fillId="2" borderId="14" xfId="8" applyFont="1" applyFill="1" applyBorder="1" applyAlignment="1">
      <alignment horizontal="center" vertical="center" textRotation="255"/>
    </xf>
    <xf numFmtId="0" fontId="6" fillId="2" borderId="18" xfId="8" applyFont="1" applyFill="1" applyBorder="1" applyAlignment="1">
      <alignment horizontal="center" vertical="center" textRotation="255"/>
    </xf>
    <xf numFmtId="0" fontId="6" fillId="2" borderId="30" xfId="8" applyFont="1" applyFill="1" applyBorder="1" applyAlignment="1">
      <alignment horizontal="center" vertical="center" textRotation="255"/>
    </xf>
    <xf numFmtId="0" fontId="6" fillId="2" borderId="2" xfId="8" applyFont="1" applyFill="1" applyBorder="1" applyAlignment="1">
      <alignment horizontal="center" vertical="center" wrapText="1"/>
    </xf>
    <xf numFmtId="0" fontId="6" fillId="2" borderId="10" xfId="8" applyFont="1" applyFill="1" applyBorder="1" applyAlignment="1">
      <alignment horizontal="center" vertical="center" wrapText="1"/>
    </xf>
    <xf numFmtId="0" fontId="6" fillId="2" borderId="8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horizontal="center" vertical="center"/>
    </xf>
    <xf numFmtId="0" fontId="10" fillId="2" borderId="10" xfId="8" applyFont="1" applyFill="1" applyBorder="1" applyAlignment="1">
      <alignment horizontal="center" vertical="center" textRotation="255"/>
    </xf>
    <xf numFmtId="0" fontId="10" fillId="2" borderId="8" xfId="8" applyFont="1" applyFill="1" applyBorder="1" applyAlignment="1">
      <alignment horizontal="center" vertical="center" textRotation="255"/>
    </xf>
    <xf numFmtId="0" fontId="6" fillId="2" borderId="13" xfId="8" quotePrefix="1" applyFont="1" applyFill="1" applyBorder="1" applyAlignment="1">
      <alignment horizontal="center" vertical="center" wrapText="1"/>
    </xf>
    <xf numFmtId="0" fontId="6" fillId="2" borderId="29" xfId="8" quotePrefix="1" applyFont="1" applyFill="1" applyBorder="1" applyAlignment="1">
      <alignment horizontal="center" vertical="center"/>
    </xf>
    <xf numFmtId="0" fontId="6" fillId="2" borderId="32" xfId="8" quotePrefix="1" applyFont="1" applyFill="1" applyBorder="1" applyAlignment="1">
      <alignment horizontal="center" vertical="center"/>
    </xf>
    <xf numFmtId="0" fontId="6" fillId="2" borderId="14" xfId="8" quotePrefix="1" applyFont="1" applyFill="1" applyBorder="1" applyAlignment="1">
      <alignment horizontal="center" vertical="center"/>
    </xf>
    <xf numFmtId="0" fontId="6" fillId="2" borderId="18" xfId="8" quotePrefix="1" applyFont="1" applyFill="1" applyBorder="1" applyAlignment="1">
      <alignment horizontal="center" vertical="center"/>
    </xf>
    <xf numFmtId="0" fontId="6" fillId="2" borderId="30" xfId="8" quotePrefix="1" applyFont="1" applyFill="1" applyBorder="1" applyAlignment="1">
      <alignment horizontal="center" vertical="center"/>
    </xf>
    <xf numFmtId="0" fontId="11" fillId="2" borderId="22" xfId="8" applyFont="1" applyFill="1" applyBorder="1" applyAlignment="1">
      <alignment horizontal="distributed" vertical="center" justifyLastLine="1"/>
    </xf>
    <xf numFmtId="0" fontId="11" fillId="0" borderId="22" xfId="0" applyFont="1" applyBorder="1" applyAlignment="1">
      <alignment horizontal="distributed" vertical="center" justifyLastLine="1"/>
    </xf>
    <xf numFmtId="177" fontId="11" fillId="2" borderId="12" xfId="8" applyNumberFormat="1" applyFont="1" applyFill="1" applyBorder="1" applyAlignment="1">
      <alignment horizontal="center" vertical="center" wrapText="1"/>
    </xf>
    <xf numFmtId="177" fontId="11" fillId="2" borderId="22" xfId="8" applyNumberFormat="1" applyFont="1" applyFill="1" applyBorder="1" applyAlignment="1">
      <alignment horizontal="center" vertical="center" wrapText="1"/>
    </xf>
    <xf numFmtId="177" fontId="11" fillId="2" borderId="28" xfId="8" applyNumberFormat="1" applyFont="1" applyFill="1" applyBorder="1" applyAlignment="1">
      <alignment horizontal="center" vertical="center" wrapText="1"/>
    </xf>
    <xf numFmtId="0" fontId="11" fillId="2" borderId="1" xfId="8" applyFont="1" applyFill="1" applyBorder="1" applyAlignment="1">
      <alignment horizontal="left" vertical="center" wrapText="1" indent="1"/>
    </xf>
    <xf numFmtId="0" fontId="11" fillId="2" borderId="12" xfId="8" applyFont="1" applyFill="1" applyBorder="1" applyAlignment="1">
      <alignment horizontal="left" vertical="center" wrapText="1" indent="1"/>
    </xf>
    <xf numFmtId="0" fontId="11" fillId="2" borderId="13" xfId="8" applyFont="1" applyFill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1" fillId="2" borderId="2" xfId="8" applyFont="1" applyFill="1" applyBorder="1" applyAlignment="1">
      <alignment horizontal="left" vertical="center" wrapText="1" indent="1"/>
    </xf>
    <xf numFmtId="0" fontId="11" fillId="2" borderId="13" xfId="8" applyFont="1" applyFill="1" applyBorder="1" applyAlignment="1">
      <alignment horizontal="left" vertical="center" wrapText="1" indent="1"/>
    </xf>
    <xf numFmtId="0" fontId="11" fillId="2" borderId="12" xfId="8" applyFont="1" applyFill="1" applyBorder="1" applyAlignment="1">
      <alignment horizontal="center" vertical="center" wrapText="1"/>
    </xf>
    <xf numFmtId="0" fontId="11" fillId="2" borderId="28" xfId="8" applyFont="1" applyFill="1" applyBorder="1" applyAlignment="1">
      <alignment horizontal="center" vertical="center" wrapText="1"/>
    </xf>
    <xf numFmtId="0" fontId="11" fillId="2" borderId="17" xfId="8" applyFont="1" applyFill="1" applyBorder="1" applyAlignment="1">
      <alignment horizontal="center" vertical="center" wrapText="1"/>
    </xf>
    <xf numFmtId="0" fontId="11" fillId="2" borderId="27" xfId="8" applyFont="1" applyFill="1" applyBorder="1" applyAlignment="1">
      <alignment horizontal="center" vertical="center" wrapText="1"/>
    </xf>
    <xf numFmtId="0" fontId="11" fillId="2" borderId="16" xfId="8" applyFont="1" applyFill="1" applyBorder="1" applyAlignment="1">
      <alignment horizontal="center" vertical="center" wrapText="1"/>
    </xf>
    <xf numFmtId="0" fontId="11" fillId="2" borderId="26" xfId="8" applyFont="1" applyFill="1" applyBorder="1" applyAlignment="1">
      <alignment horizontal="center" vertical="center" wrapText="1"/>
    </xf>
    <xf numFmtId="0" fontId="11" fillId="2" borderId="31" xfId="8" applyFont="1" applyFill="1" applyBorder="1" applyAlignment="1">
      <alignment horizontal="center" vertical="center" wrapText="1"/>
    </xf>
    <xf numFmtId="0" fontId="11" fillId="2" borderId="34" xfId="8" applyFont="1" applyFill="1" applyBorder="1" applyAlignment="1">
      <alignment horizontal="center" vertical="center" wrapText="1"/>
    </xf>
    <xf numFmtId="0" fontId="6" fillId="2" borderId="13" xfId="8" applyFont="1" applyFill="1" applyBorder="1" applyAlignment="1">
      <alignment horizontal="center" vertical="center" wrapText="1"/>
    </xf>
    <xf numFmtId="0" fontId="6" fillId="2" borderId="29" xfId="8" applyFont="1" applyFill="1" applyBorder="1" applyAlignment="1">
      <alignment horizontal="center" vertical="center" wrapText="1"/>
    </xf>
    <xf numFmtId="0" fontId="6" fillId="2" borderId="32" xfId="8" applyFont="1" applyFill="1" applyBorder="1" applyAlignment="1">
      <alignment horizontal="center" vertical="center" wrapText="1"/>
    </xf>
    <xf numFmtId="0" fontId="6" fillId="2" borderId="14" xfId="8" applyFont="1" applyFill="1" applyBorder="1" applyAlignment="1">
      <alignment horizontal="center" vertical="center" wrapText="1"/>
    </xf>
    <xf numFmtId="0" fontId="6" fillId="2" borderId="18" xfId="8" applyFont="1" applyFill="1" applyBorder="1" applyAlignment="1">
      <alignment horizontal="center" vertical="center" wrapText="1"/>
    </xf>
    <xf numFmtId="0" fontId="6" fillId="2" borderId="30" xfId="8" applyFont="1" applyFill="1" applyBorder="1" applyAlignment="1">
      <alignment horizontal="center" vertical="center" wrapText="1"/>
    </xf>
    <xf numFmtId="0" fontId="20" fillId="2" borderId="10" xfId="8" applyFont="1" applyFill="1" applyBorder="1" applyAlignment="1">
      <alignment horizontal="center" vertical="center"/>
    </xf>
    <xf numFmtId="0" fontId="20" fillId="2" borderId="4" xfId="8" applyFont="1" applyFill="1" applyBorder="1" applyAlignment="1">
      <alignment vertical="center"/>
    </xf>
    <xf numFmtId="0" fontId="21" fillId="2" borderId="4" xfId="0" applyFont="1" applyFill="1" applyBorder="1" applyAlignment="1">
      <alignment vertical="center"/>
    </xf>
    <xf numFmtId="0" fontId="20" fillId="2" borderId="4" xfId="8" applyFont="1" applyFill="1" applyBorder="1" applyAlignment="1">
      <alignment horizontal="left" vertical="center" indent="1" shrinkToFit="1"/>
    </xf>
    <xf numFmtId="0" fontId="20" fillId="2" borderId="1" xfId="8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20" fillId="2" borderId="1" xfId="8" applyFont="1" applyFill="1" applyBorder="1" applyAlignment="1">
      <alignment horizontal="left" vertical="center" indent="1" shrinkToFit="1"/>
    </xf>
    <xf numFmtId="0" fontId="20" fillId="2" borderId="12" xfId="8" applyFont="1" applyFill="1" applyBorder="1" applyAlignment="1">
      <alignment horizontal="left" vertical="center" indent="1" shrinkToFit="1"/>
    </xf>
    <xf numFmtId="0" fontId="20" fillId="2" borderId="17" xfId="8" applyFont="1" applyFill="1" applyBorder="1" applyAlignment="1">
      <alignment horizontal="center" vertical="center"/>
    </xf>
    <xf numFmtId="0" fontId="20" fillId="2" borderId="27" xfId="8" applyFont="1" applyFill="1" applyBorder="1" applyAlignment="1">
      <alignment horizontal="center" vertical="center"/>
    </xf>
    <xf numFmtId="0" fontId="20" fillId="2" borderId="17" xfId="8" applyFont="1" applyFill="1" applyBorder="1" applyAlignment="1">
      <alignment horizontal="left" vertical="center" wrapText="1" indent="1"/>
    </xf>
    <xf numFmtId="0" fontId="20" fillId="2" borderId="21" xfId="8" applyFont="1" applyFill="1" applyBorder="1" applyAlignment="1">
      <alignment horizontal="left" vertical="center" wrapText="1" indent="1"/>
    </xf>
    <xf numFmtId="0" fontId="20" fillId="2" borderId="4" xfId="8" applyFont="1" applyFill="1" applyBorder="1" applyAlignment="1">
      <alignment horizontal="center" vertical="center"/>
    </xf>
    <xf numFmtId="0" fontId="20" fillId="2" borderId="4" xfId="8" applyFont="1" applyFill="1" applyBorder="1" applyAlignment="1">
      <alignment horizontal="left" vertical="center" wrapText="1" indent="1"/>
    </xf>
    <xf numFmtId="0" fontId="20" fillId="2" borderId="5" xfId="8" applyFont="1" applyFill="1" applyBorder="1" applyAlignment="1">
      <alignment horizontal="center" vertical="center"/>
    </xf>
    <xf numFmtId="0" fontId="20" fillId="2" borderId="2" xfId="8" applyFont="1" applyFill="1" applyBorder="1" applyAlignment="1">
      <alignment vertical="center"/>
    </xf>
    <xf numFmtId="0" fontId="21" fillId="2" borderId="2" xfId="0" applyFont="1" applyFill="1" applyBorder="1" applyAlignment="1">
      <alignment vertical="center"/>
    </xf>
    <xf numFmtId="0" fontId="20" fillId="2" borderId="2" xfId="8" applyFont="1" applyFill="1" applyBorder="1" applyAlignment="1">
      <alignment horizontal="left" vertical="center" indent="1" shrinkToFit="1"/>
    </xf>
    <xf numFmtId="0" fontId="20" fillId="2" borderId="13" xfId="8" applyFont="1" applyFill="1" applyBorder="1" applyAlignment="1">
      <alignment horizontal="left" vertical="center" indent="1" shrinkToFit="1"/>
    </xf>
    <xf numFmtId="0" fontId="20" fillId="2" borderId="2" xfId="8" applyFont="1" applyFill="1" applyBorder="1" applyAlignment="1">
      <alignment horizontal="center" vertical="center"/>
    </xf>
    <xf numFmtId="0" fontId="20" fillId="2" borderId="2" xfId="8" applyFont="1" applyFill="1" applyBorder="1" applyAlignment="1">
      <alignment horizontal="left" vertical="center" shrinkToFit="1"/>
    </xf>
    <xf numFmtId="0" fontId="20" fillId="2" borderId="2" xfId="8" applyFont="1" applyFill="1" applyBorder="1" applyAlignment="1">
      <alignment horizontal="left" vertical="center" wrapText="1" indent="1"/>
    </xf>
    <xf numFmtId="0" fontId="20" fillId="2" borderId="13" xfId="8" applyFont="1" applyFill="1" applyBorder="1" applyAlignment="1">
      <alignment horizontal="left" vertical="center" wrapText="1" indent="1"/>
    </xf>
    <xf numFmtId="0" fontId="20" fillId="2" borderId="4" xfId="8" applyFont="1" applyFill="1" applyBorder="1" applyAlignment="1">
      <alignment horizontal="left" vertical="center" justifyLastLine="1"/>
    </xf>
    <xf numFmtId="0" fontId="20" fillId="2" borderId="36" xfId="8" applyFont="1" applyFill="1" applyBorder="1" applyAlignment="1">
      <alignment horizontal="center" vertical="center"/>
    </xf>
    <xf numFmtId="0" fontId="20" fillId="2" borderId="38" xfId="8" applyFont="1" applyFill="1" applyBorder="1" applyAlignment="1">
      <alignment horizontal="center" vertical="center"/>
    </xf>
    <xf numFmtId="0" fontId="11" fillId="2" borderId="12" xfId="8" applyFont="1" applyFill="1" applyBorder="1" applyAlignment="1">
      <alignment horizontal="center" vertical="center"/>
    </xf>
    <xf numFmtId="0" fontId="11" fillId="2" borderId="28" xfId="8" applyFont="1" applyFill="1" applyBorder="1" applyAlignment="1">
      <alignment horizontal="center" vertical="center"/>
    </xf>
    <xf numFmtId="0" fontId="20" fillId="2" borderId="1" xfId="8" applyFont="1" applyFill="1" applyBorder="1" applyAlignment="1">
      <alignment horizontal="left" vertical="center" justifyLastLine="1"/>
    </xf>
    <xf numFmtId="0" fontId="20" fillId="2" borderId="1" xfId="8" applyFont="1" applyFill="1" applyBorder="1" applyAlignment="1">
      <alignment horizontal="left" vertical="center" wrapText="1" indent="1"/>
    </xf>
    <xf numFmtId="0" fontId="20" fillId="2" borderId="12" xfId="8" applyFont="1" applyFill="1" applyBorder="1" applyAlignment="1">
      <alignment horizontal="left" vertical="center" wrapText="1" indent="1"/>
    </xf>
    <xf numFmtId="0" fontId="20" fillId="2" borderId="12" xfId="8" applyFont="1" applyFill="1" applyBorder="1" applyAlignment="1">
      <alignment horizontal="center" vertical="center"/>
    </xf>
    <xf numFmtId="0" fontId="20" fillId="2" borderId="28" xfId="8" applyFont="1" applyFill="1" applyBorder="1" applyAlignment="1">
      <alignment horizontal="center" vertical="center"/>
    </xf>
    <xf numFmtId="0" fontId="20" fillId="2" borderId="31" xfId="8" applyFont="1" applyFill="1" applyBorder="1" applyAlignment="1">
      <alignment horizontal="center" vertical="center"/>
    </xf>
    <xf numFmtId="0" fontId="20" fillId="2" borderId="34" xfId="8" applyFont="1" applyFill="1" applyBorder="1" applyAlignment="1">
      <alignment horizontal="center" vertical="center"/>
    </xf>
    <xf numFmtId="0" fontId="20" fillId="2" borderId="16" xfId="8" applyFont="1" applyFill="1" applyBorder="1" applyAlignment="1">
      <alignment horizontal="center" vertical="center"/>
    </xf>
    <xf numFmtId="0" fontId="20" fillId="2" borderId="26" xfId="8" applyFont="1" applyFill="1" applyBorder="1" applyAlignment="1">
      <alignment horizontal="center" vertical="center"/>
    </xf>
    <xf numFmtId="182" fontId="6" fillId="2" borderId="1" xfId="8" applyNumberFormat="1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vertical="center"/>
    </xf>
    <xf numFmtId="182" fontId="6" fillId="2" borderId="2" xfId="8" applyNumberFormat="1" applyFont="1" applyFill="1" applyBorder="1" applyAlignment="1">
      <alignment horizontal="center" vertical="center" wrapText="1"/>
    </xf>
    <xf numFmtId="182" fontId="6" fillId="2" borderId="10" xfId="8" applyNumberFormat="1" applyFont="1" applyFill="1" applyBorder="1" applyAlignment="1">
      <alignment horizontal="center" vertical="center" wrapText="1"/>
    </xf>
    <xf numFmtId="0" fontId="6" fillId="2" borderId="22" xfId="8" applyFont="1" applyFill="1" applyBorder="1" applyAlignment="1">
      <alignment horizontal="center" vertical="center"/>
    </xf>
    <xf numFmtId="0" fontId="6" fillId="2" borderId="28" xfId="8" applyFont="1" applyFill="1" applyBorder="1" applyAlignment="1">
      <alignment horizontal="center" vertical="center"/>
    </xf>
    <xf numFmtId="0" fontId="6" fillId="2" borderId="0" xfId="8" applyFont="1" applyFill="1" applyAlignment="1">
      <alignment horizontal="left" vertical="center" wrapText="1"/>
    </xf>
    <xf numFmtId="0" fontId="6" fillId="2" borderId="14" xfId="8" applyFont="1" applyFill="1" applyBorder="1" applyAlignment="1">
      <alignment horizontal="left" vertical="top" wrapText="1"/>
    </xf>
    <xf numFmtId="0" fontId="11" fillId="2" borderId="21" xfId="8" applyFont="1" applyFill="1" applyBorder="1" applyAlignment="1">
      <alignment horizontal="right" vertical="center"/>
    </xf>
    <xf numFmtId="0" fontId="6" fillId="2" borderId="1" xfId="8" applyFont="1" applyFill="1" applyBorder="1" applyAlignment="1">
      <alignment vertical="center" textRotation="255"/>
    </xf>
    <xf numFmtId="0" fontId="20" fillId="0" borderId="22" xfId="0" applyFont="1" applyBorder="1" applyAlignment="1">
      <alignment horizontal="center" vertical="center"/>
    </xf>
    <xf numFmtId="0" fontId="11" fillId="2" borderId="12" xfId="8" applyFont="1" applyFill="1" applyBorder="1" applyAlignment="1">
      <alignment vertical="center" shrinkToFit="1"/>
    </xf>
    <xf numFmtId="0" fontId="10" fillId="0" borderId="22" xfId="0" applyFont="1" applyBorder="1" applyAlignment="1">
      <alignment vertical="center" shrinkToFit="1"/>
    </xf>
    <xf numFmtId="0" fontId="10" fillId="0" borderId="28" xfId="0" applyFont="1" applyBorder="1" applyAlignment="1">
      <alignment vertical="center" shrinkToFit="1"/>
    </xf>
    <xf numFmtId="0" fontId="11" fillId="2" borderId="17" xfId="8" applyFon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10" fillId="2" borderId="27" xfId="0" applyFont="1" applyFill="1" applyBorder="1" applyAlignment="1">
      <alignment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22" fillId="2" borderId="12" xfId="8" applyFont="1" applyFill="1" applyBorder="1" applyAlignment="1">
      <alignment vertical="center" wrapText="1" shrinkToFit="1"/>
    </xf>
    <xf numFmtId="0" fontId="22" fillId="2" borderId="22" xfId="0" applyFont="1" applyFill="1" applyBorder="1" applyAlignment="1">
      <alignment vertical="center" shrinkToFit="1"/>
    </xf>
    <xf numFmtId="0" fontId="22" fillId="2" borderId="28" xfId="0" applyFont="1" applyFill="1" applyBorder="1" applyAlignment="1">
      <alignment vertical="center" shrinkToFit="1"/>
    </xf>
    <xf numFmtId="0" fontId="11" fillId="2" borderId="12" xfId="8" applyFont="1" applyFill="1" applyBorder="1" applyAlignment="1">
      <alignment horizontal="distributed" vertical="center" justifyLastLine="1"/>
    </xf>
    <xf numFmtId="0" fontId="11" fillId="2" borderId="28" xfId="8" applyFont="1" applyFill="1" applyBorder="1" applyAlignment="1">
      <alignment horizontal="distributed" vertical="center" justifyLastLine="1"/>
    </xf>
    <xf numFmtId="0" fontId="11" fillId="2" borderId="36" xfId="8" applyFont="1" applyFill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1" fillId="2" borderId="36" xfId="8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11" fillId="2" borderId="31" xfId="8" applyFont="1" applyFill="1" applyBorder="1" applyAlignment="1">
      <alignment vertical="center" shrinkToFit="1"/>
    </xf>
    <xf numFmtId="0" fontId="10" fillId="2" borderId="35" xfId="0" applyFont="1" applyFill="1" applyBorder="1" applyAlignment="1">
      <alignment vertical="center" shrinkToFit="1"/>
    </xf>
    <xf numFmtId="0" fontId="10" fillId="2" borderId="34" xfId="0" applyFont="1" applyFill="1" applyBorder="1" applyAlignment="1">
      <alignment vertical="center" shrinkToFit="1"/>
    </xf>
    <xf numFmtId="0" fontId="20" fillId="2" borderId="35" xfId="0" applyFont="1" applyFill="1" applyBorder="1" applyAlignment="1">
      <alignment horizontal="center" vertical="center"/>
    </xf>
    <xf numFmtId="0" fontId="6" fillId="2" borderId="23" xfId="8" applyFont="1" applyFill="1" applyBorder="1" applyAlignment="1">
      <alignment horizontal="left" vertical="center"/>
    </xf>
    <xf numFmtId="0" fontId="8" fillId="2" borderId="2" xfId="8" applyFont="1" applyFill="1" applyBorder="1" applyAlignment="1">
      <alignment horizontal="center" vertical="top" textRotation="255" shrinkToFit="1"/>
    </xf>
    <xf numFmtId="0" fontId="8" fillId="2" borderId="8" xfId="8" applyFont="1" applyFill="1" applyBorder="1" applyAlignment="1">
      <alignment horizontal="center" vertical="top" textRotation="255" shrinkToFit="1"/>
    </xf>
    <xf numFmtId="0" fontId="11" fillId="2" borderId="12" xfId="8" applyFont="1" applyFill="1" applyBorder="1" applyAlignment="1">
      <alignment horizontal="left" vertical="center"/>
    </xf>
    <xf numFmtId="0" fontId="11" fillId="2" borderId="1" xfId="8" applyFont="1" applyFill="1" applyBorder="1" applyAlignment="1">
      <alignment horizontal="left" vertical="center" indent="2"/>
    </xf>
    <xf numFmtId="0" fontId="10" fillId="0" borderId="12" xfId="0" applyFont="1" applyBorder="1" applyAlignment="1">
      <alignment horizontal="left" vertical="center" indent="2"/>
    </xf>
    <xf numFmtId="0" fontId="11" fillId="2" borderId="1" xfId="8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177" fontId="11" fillId="2" borderId="1" xfId="8" applyNumberFormat="1" applyFont="1" applyFill="1" applyBorder="1" applyAlignment="1">
      <alignment horizontal="center" vertical="center" wrapText="1"/>
    </xf>
    <xf numFmtId="0" fontId="20" fillId="2" borderId="1" xfId="8" applyFont="1" applyFill="1" applyBorder="1" applyAlignment="1">
      <alignment horizontal="left" vertical="center" indent="2"/>
    </xf>
    <xf numFmtId="0" fontId="21" fillId="2" borderId="12" xfId="0" applyFont="1" applyFill="1" applyBorder="1" applyAlignment="1">
      <alignment horizontal="left" vertical="center" indent="2"/>
    </xf>
    <xf numFmtId="0" fontId="11" fillId="2" borderId="1" xfId="8" applyFont="1" applyFill="1" applyBorder="1" applyAlignment="1">
      <alignment horizontal="center" vertical="center"/>
    </xf>
    <xf numFmtId="0" fontId="10" fillId="2" borderId="0" xfId="8" applyFont="1" applyFill="1" applyAlignment="1">
      <alignment horizontal="left" vertical="center"/>
    </xf>
    <xf numFmtId="0" fontId="6" fillId="2" borderId="1" xfId="8" applyFont="1" applyFill="1" applyBorder="1" applyAlignment="1">
      <alignment vertical="center" shrinkToFit="1"/>
    </xf>
    <xf numFmtId="0" fontId="6" fillId="2" borderId="1" xfId="8" applyFont="1" applyFill="1" applyBorder="1" applyAlignment="1">
      <alignment horizontal="left" vertical="center" indent="2"/>
    </xf>
    <xf numFmtId="0" fontId="6" fillId="2" borderId="12" xfId="0" applyFont="1" applyFill="1" applyBorder="1" applyAlignment="1">
      <alignment horizontal="left" vertical="center" indent="2"/>
    </xf>
    <xf numFmtId="0" fontId="20" fillId="2" borderId="0" xfId="8" applyFont="1" applyFill="1" applyAlignment="1">
      <alignment horizontal="center" vertical="center"/>
    </xf>
    <xf numFmtId="0" fontId="21" fillId="2" borderId="0" xfId="8" applyFont="1" applyFill="1" applyAlignment="1">
      <alignment horizontal="center" vertical="center"/>
    </xf>
    <xf numFmtId="0" fontId="18" fillId="2" borderId="0" xfId="8" applyFont="1" applyFill="1" applyAlignment="1">
      <alignment horizontal="center" vertical="center" shrinkToFit="1"/>
    </xf>
    <xf numFmtId="0" fontId="21" fillId="2" borderId="0" xfId="0" applyFont="1" applyFill="1" applyAlignment="1">
      <alignment horizontal="center" vertical="center"/>
    </xf>
    <xf numFmtId="0" fontId="18" fillId="2" borderId="0" xfId="8" applyFont="1" applyFill="1" applyAlignment="1">
      <alignment horizontal="center" vertical="center" wrapText="1"/>
    </xf>
    <xf numFmtId="0" fontId="10" fillId="2" borderId="12" xfId="8" applyFont="1" applyFill="1" applyBorder="1" applyAlignment="1">
      <alignment horizontal="left" vertical="center"/>
    </xf>
    <xf numFmtId="0" fontId="10" fillId="2" borderId="22" xfId="8" applyFont="1" applyFill="1" applyBorder="1" applyAlignment="1">
      <alignment vertical="center"/>
    </xf>
    <xf numFmtId="0" fontId="18" fillId="2" borderId="12" xfId="8" applyFont="1" applyFill="1" applyBorder="1" applyAlignment="1">
      <alignment horizontal="center" vertical="center"/>
    </xf>
    <xf numFmtId="0" fontId="18" fillId="2" borderId="28" xfId="8" applyFont="1" applyFill="1" applyBorder="1" applyAlignment="1">
      <alignment horizontal="center" vertical="center"/>
    </xf>
    <xf numFmtId="0" fontId="11" fillId="2" borderId="28" xfId="8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horizontal="right" vertical="center"/>
    </xf>
    <xf numFmtId="0" fontId="18" fillId="2" borderId="12" xfId="8" applyFont="1" applyFill="1" applyBorder="1" applyAlignment="1">
      <alignment horizontal="center" vertical="center" shrinkToFit="1"/>
    </xf>
    <xf numFmtId="0" fontId="18" fillId="2" borderId="22" xfId="8" applyFont="1" applyFill="1" applyBorder="1" applyAlignment="1">
      <alignment horizontal="center" vertical="center" shrinkToFit="1"/>
    </xf>
    <xf numFmtId="0" fontId="11" fillId="2" borderId="12" xfId="8" applyFont="1" applyFill="1" applyBorder="1" applyAlignment="1">
      <alignment horizontal="center" vertical="center" shrinkToFit="1"/>
    </xf>
    <xf numFmtId="0" fontId="11" fillId="2" borderId="28" xfId="8" applyFont="1" applyFill="1" applyBorder="1" applyAlignment="1">
      <alignment horizontal="center" vertical="center" shrinkToFit="1"/>
    </xf>
    <xf numFmtId="0" fontId="10" fillId="2" borderId="32" xfId="8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14" xfId="8" applyFont="1" applyFill="1" applyBorder="1" applyAlignment="1">
      <alignment vertical="center"/>
    </xf>
    <xf numFmtId="0" fontId="18" fillId="0" borderId="28" xfId="0" applyFont="1" applyBorder="1" applyAlignment="1">
      <alignment horizontal="center" vertical="center"/>
    </xf>
    <xf numFmtId="0" fontId="21" fillId="2" borderId="31" xfId="8" applyFont="1" applyFill="1" applyBorder="1" applyAlignment="1">
      <alignment horizontal="left" vertical="center"/>
    </xf>
    <xf numFmtId="0" fontId="21" fillId="2" borderId="35" xfId="8" applyFont="1" applyFill="1" applyBorder="1" applyAlignment="1">
      <alignment vertical="center"/>
    </xf>
    <xf numFmtId="0" fontId="21" fillId="2" borderId="34" xfId="0" applyFont="1" applyFill="1" applyBorder="1" applyAlignment="1">
      <alignment vertical="center"/>
    </xf>
    <xf numFmtId="0" fontId="18" fillId="2" borderId="17" xfId="8" applyFont="1" applyFill="1" applyBorder="1" applyAlignment="1">
      <alignment horizontal="center" vertical="center" wrapText="1"/>
    </xf>
    <xf numFmtId="0" fontId="18" fillId="2" borderId="27" xfId="8" applyFont="1" applyFill="1" applyBorder="1" applyAlignment="1">
      <alignment horizontal="center" vertical="center" wrapText="1"/>
    </xf>
    <xf numFmtId="0" fontId="6" fillId="2" borderId="31" xfId="8" applyFont="1" applyFill="1" applyBorder="1" applyAlignment="1">
      <alignment horizontal="center" vertical="center" wrapText="1"/>
    </xf>
    <xf numFmtId="0" fontId="6" fillId="2" borderId="34" xfId="8" applyFont="1" applyFill="1" applyBorder="1" applyAlignment="1">
      <alignment horizontal="center" vertical="center" wrapText="1"/>
    </xf>
    <xf numFmtId="0" fontId="18" fillId="2" borderId="34" xfId="8" applyFont="1" applyFill="1" applyBorder="1" applyAlignment="1">
      <alignment horizontal="center" vertical="center" wrapText="1"/>
    </xf>
    <xf numFmtId="0" fontId="21" fillId="2" borderId="16" xfId="8" applyFont="1" applyFill="1" applyBorder="1" applyAlignment="1">
      <alignment horizontal="left" vertical="center"/>
    </xf>
    <xf numFmtId="0" fontId="21" fillId="2" borderId="20" xfId="8" applyFont="1" applyFill="1" applyBorder="1" applyAlignment="1">
      <alignment vertical="center"/>
    </xf>
    <xf numFmtId="0" fontId="21" fillId="2" borderId="26" xfId="0" applyFont="1" applyFill="1" applyBorder="1" applyAlignment="1">
      <alignment vertical="center"/>
    </xf>
    <xf numFmtId="0" fontId="18" fillId="2" borderId="16" xfId="8" applyFont="1" applyFill="1" applyBorder="1" applyAlignment="1">
      <alignment horizontal="center" vertical="center" wrapText="1"/>
    </xf>
    <xf numFmtId="0" fontId="18" fillId="2" borderId="26" xfId="8" applyFont="1" applyFill="1" applyBorder="1" applyAlignment="1">
      <alignment horizontal="center" vertical="center" wrapText="1"/>
    </xf>
    <xf numFmtId="0" fontId="6" fillId="2" borderId="16" xfId="8" applyFont="1" applyFill="1" applyBorder="1" applyAlignment="1">
      <alignment horizontal="center" vertical="center" shrinkToFit="1"/>
    </xf>
    <xf numFmtId="0" fontId="6" fillId="2" borderId="26" xfId="8" applyFont="1" applyFill="1" applyBorder="1" applyAlignment="1">
      <alignment horizontal="center" vertical="center" shrinkToFit="1"/>
    </xf>
    <xf numFmtId="0" fontId="21" fillId="2" borderId="17" xfId="8" applyFont="1" applyFill="1" applyBorder="1" applyAlignment="1">
      <alignment horizontal="left" vertical="center"/>
    </xf>
    <xf numFmtId="0" fontId="21" fillId="2" borderId="21" xfId="0" applyFont="1" applyFill="1" applyBorder="1" applyAlignment="1">
      <alignment vertical="center"/>
    </xf>
    <xf numFmtId="0" fontId="21" fillId="2" borderId="27" xfId="0" applyFont="1" applyFill="1" applyBorder="1" applyAlignment="1">
      <alignment vertical="center"/>
    </xf>
    <xf numFmtId="0" fontId="6" fillId="2" borderId="17" xfId="8" applyFont="1" applyFill="1" applyBorder="1" applyAlignment="1">
      <alignment horizontal="center" vertical="center" wrapText="1"/>
    </xf>
    <xf numFmtId="0" fontId="6" fillId="2" borderId="27" xfId="8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right" vertical="center" shrinkToFit="1"/>
    </xf>
    <xf numFmtId="0" fontId="11" fillId="2" borderId="22" xfId="0" applyFont="1" applyFill="1" applyBorder="1" applyAlignment="1">
      <alignment horizontal="right" vertical="center" shrinkToFit="1"/>
    </xf>
    <xf numFmtId="0" fontId="10" fillId="2" borderId="28" xfId="0" applyFont="1" applyFill="1" applyBorder="1" applyAlignment="1">
      <alignment horizontal="left" vertical="center"/>
    </xf>
    <xf numFmtId="0" fontId="11" fillId="2" borderId="1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vertical="center" textRotation="255" shrinkToFit="1"/>
    </xf>
    <xf numFmtId="0" fontId="6" fillId="2" borderId="10" xfId="8" applyFont="1" applyFill="1" applyBorder="1" applyAlignment="1">
      <alignment vertical="center" textRotation="255" shrinkToFit="1"/>
    </xf>
    <xf numFmtId="0" fontId="6" fillId="2" borderId="8" xfId="8" applyFont="1" applyFill="1" applyBorder="1" applyAlignment="1">
      <alignment vertical="center" textRotation="255" shrinkToFit="1"/>
    </xf>
    <xf numFmtId="182" fontId="6" fillId="2" borderId="13" xfId="8" applyNumberFormat="1" applyFont="1" applyFill="1" applyBorder="1" applyAlignment="1">
      <alignment horizontal="center" vertical="center"/>
    </xf>
    <xf numFmtId="182" fontId="6" fillId="2" borderId="32" xfId="8" applyNumberFormat="1" applyFont="1" applyFill="1" applyBorder="1" applyAlignment="1">
      <alignment horizontal="center" vertical="center"/>
    </xf>
    <xf numFmtId="182" fontId="6" fillId="2" borderId="13" xfId="8" applyNumberFormat="1" applyFont="1" applyFill="1" applyBorder="1" applyAlignment="1">
      <alignment horizontal="center" vertical="center" wrapText="1"/>
    </xf>
    <xf numFmtId="182" fontId="6" fillId="2" borderId="32" xfId="8" applyNumberFormat="1" applyFont="1" applyFill="1" applyBorder="1" applyAlignment="1">
      <alignment horizontal="center" vertical="center" wrapText="1"/>
    </xf>
    <xf numFmtId="182" fontId="6" fillId="2" borderId="18" xfId="8" applyNumberFormat="1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vertical="center" wrapText="1"/>
    </xf>
    <xf numFmtId="0" fontId="10" fillId="2" borderId="12" xfId="8" applyFont="1" applyFill="1" applyBorder="1" applyAlignment="1">
      <alignment horizontal="left" vertical="center" shrinkToFit="1"/>
    </xf>
    <xf numFmtId="0" fontId="10" fillId="2" borderId="22" xfId="0" applyFont="1" applyFill="1" applyBorder="1" applyAlignment="1">
      <alignment vertical="center" shrinkToFit="1"/>
    </xf>
    <xf numFmtId="0" fontId="10" fillId="2" borderId="28" xfId="0" applyFont="1" applyFill="1" applyBorder="1" applyAlignment="1">
      <alignment vertical="center" shrinkToFit="1"/>
    </xf>
    <xf numFmtId="177" fontId="11" fillId="2" borderId="12" xfId="8" applyNumberFormat="1" applyFont="1" applyFill="1" applyBorder="1" applyAlignment="1">
      <alignment horizontal="center" vertical="center"/>
    </xf>
    <xf numFmtId="177" fontId="11" fillId="2" borderId="28" xfId="8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0" fontId="10" fillId="2" borderId="21" xfId="8" applyFont="1" applyFill="1" applyBorder="1" applyAlignment="1">
      <alignment horizontal="right" vertical="center"/>
    </xf>
    <xf numFmtId="0" fontId="11" fillId="2" borderId="21" xfId="8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/>
    </xf>
    <xf numFmtId="0" fontId="11" fillId="2" borderId="23" xfId="8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2" borderId="19" xfId="8" applyFont="1" applyFill="1" applyBorder="1" applyAlignment="1">
      <alignment horizontal="right" vertical="center"/>
    </xf>
    <xf numFmtId="0" fontId="10" fillId="2" borderId="19" xfId="0" applyFont="1" applyFill="1" applyBorder="1" applyAlignment="1">
      <alignment horizontal="right" vertical="center"/>
    </xf>
    <xf numFmtId="0" fontId="11" fillId="2" borderId="19" xfId="8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11" fillId="2" borderId="20" xfId="8" applyFont="1" applyFill="1" applyBorder="1" applyAlignment="1">
      <alignment horizontal="right" vertical="center"/>
    </xf>
    <xf numFmtId="0" fontId="10" fillId="2" borderId="20" xfId="8" applyFont="1" applyFill="1" applyBorder="1" applyAlignment="1">
      <alignment horizontal="right" vertical="center"/>
    </xf>
    <xf numFmtId="0" fontId="11" fillId="2" borderId="20" xfId="8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/>
    </xf>
  </cellXfs>
  <cellStyles count="9">
    <cellStyle name="桁区切り 2" xfId="1" xr:uid="{00000000-0005-0000-0000-000000000000}"/>
    <cellStyle name="桁区切り_表３－１４，１５，１６，１７，２０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2 2" xfId="5" xr:uid="{00000000-0005-0000-0000-000005000000}"/>
    <cellStyle name="標準 3" xfId="6" xr:uid="{00000000-0005-0000-0000-000006000000}"/>
    <cellStyle name="標準_①焼却施設" xfId="7" xr:uid="{00000000-0005-0000-0000-000007000000}"/>
    <cellStyle name="標準_表３－１４，１５，１６，１７，２０" xfId="8" xr:uid="{00000000-0005-0000-0000-000009000000}"/>
  </cellStyles>
  <dxfs count="0"/>
  <tableStyles count="0" defaultTableStyle="TableStyleMedium2" defaultPivotStyle="PivotStyleLight16"/>
  <colors>
    <mruColors>
      <color rgb="FF0000FF"/>
      <color rgb="FF66FF33"/>
      <color rgb="FFFFFF99"/>
      <color rgb="FF005779"/>
      <color rgb="FF1308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AD56"/>
  <sheetViews>
    <sheetView showGridLines="0" tabSelected="1" view="pageBreakPreview" zoomScale="60" zoomScaleNormal="80" workbookViewId="0">
      <selection activeCell="D3" sqref="D3:D5"/>
    </sheetView>
  </sheetViews>
  <sheetFormatPr defaultColWidth="9" defaultRowHeight="38.25" customHeight="1" x14ac:dyDescent="0.2"/>
  <cols>
    <col min="1" max="1" width="3.6328125" style="1" customWidth="1"/>
    <col min="2" max="3" width="5.54296875" style="1" customWidth="1"/>
    <col min="4" max="4" width="12.6328125" style="2" customWidth="1"/>
    <col min="5" max="5" width="42" style="2" bestFit="1" customWidth="1"/>
    <col min="6" max="6" width="45.26953125" style="2" customWidth="1"/>
    <col min="7" max="7" width="7.6328125" style="3" customWidth="1"/>
    <col min="8" max="14" width="4.08984375" style="2" customWidth="1"/>
    <col min="15" max="15" width="9.6328125" style="2" customWidth="1"/>
    <col min="16" max="16" width="6.6328125" style="2" customWidth="1"/>
    <col min="17" max="17" width="12.6328125" style="4" customWidth="1"/>
    <col min="18" max="18" width="35.6328125" style="4" customWidth="1"/>
    <col min="19" max="19" width="9.6328125" style="4" customWidth="1"/>
    <col min="20" max="20" width="10.6328125" style="4" customWidth="1"/>
    <col min="21" max="21" width="9.6328125" style="1" customWidth="1"/>
    <col min="22" max="22" width="12.6328125" style="4" customWidth="1"/>
    <col min="23" max="24" width="13.26953125" style="2" customWidth="1"/>
    <col min="25" max="25" width="8.6328125" style="2" customWidth="1"/>
    <col min="26" max="26" width="9.36328125" style="2" customWidth="1"/>
    <col min="27" max="27" width="5" style="1" customWidth="1"/>
    <col min="28" max="28" width="9" style="2"/>
    <col min="29" max="16384" width="9" style="1"/>
  </cols>
  <sheetData>
    <row r="1" spans="2:28" ht="30" customHeight="1" x14ac:dyDescent="0.2">
      <c r="B1" s="8" t="s">
        <v>323</v>
      </c>
      <c r="C1" s="6"/>
      <c r="D1" s="7"/>
      <c r="E1" s="7"/>
      <c r="F1" s="7"/>
      <c r="G1" s="37"/>
      <c r="H1" s="7"/>
      <c r="I1" s="7"/>
      <c r="J1" s="7"/>
      <c r="K1" s="7"/>
      <c r="L1" s="7"/>
      <c r="M1" s="7"/>
      <c r="N1" s="7"/>
      <c r="O1" s="7"/>
      <c r="P1" s="7"/>
      <c r="Q1" s="106"/>
      <c r="R1" s="106"/>
      <c r="S1" s="106"/>
      <c r="T1" s="106"/>
      <c r="U1" s="6"/>
      <c r="V1" s="106"/>
      <c r="W1" s="7"/>
      <c r="X1" s="138" t="s">
        <v>485</v>
      </c>
      <c r="Y1" s="139"/>
      <c r="Z1" s="139"/>
      <c r="AA1" s="6"/>
    </row>
    <row r="2" spans="2:28" ht="1" customHeight="1" x14ac:dyDescent="0.2">
      <c r="B2" s="8"/>
      <c r="C2" s="6"/>
      <c r="D2" s="7"/>
      <c r="E2" s="7"/>
      <c r="F2" s="7"/>
      <c r="G2" s="37"/>
      <c r="H2" s="7"/>
      <c r="I2" s="7"/>
      <c r="J2" s="7"/>
      <c r="K2" s="7"/>
      <c r="L2" s="7"/>
      <c r="M2" s="7"/>
      <c r="N2" s="7"/>
      <c r="O2" s="7"/>
      <c r="P2" s="7"/>
      <c r="Q2" s="106"/>
      <c r="R2" s="106"/>
      <c r="S2" s="106"/>
      <c r="T2" s="106"/>
      <c r="U2" s="6"/>
      <c r="V2" s="106"/>
      <c r="W2" s="7"/>
      <c r="X2" s="139"/>
      <c r="Y2" s="139"/>
      <c r="Z2" s="139"/>
      <c r="AA2" s="6"/>
    </row>
    <row r="3" spans="2:28" ht="21" customHeight="1" x14ac:dyDescent="0.2">
      <c r="B3" s="597" t="s">
        <v>270</v>
      </c>
      <c r="C3" s="597" t="s">
        <v>5</v>
      </c>
      <c r="D3" s="598" t="s">
        <v>480</v>
      </c>
      <c r="E3" s="584" t="s">
        <v>16</v>
      </c>
      <c r="F3" s="584" t="s">
        <v>20</v>
      </c>
      <c r="G3" s="581" t="s">
        <v>17</v>
      </c>
      <c r="H3" s="584" t="s">
        <v>21</v>
      </c>
      <c r="I3" s="584"/>
      <c r="J3" s="584"/>
      <c r="K3" s="584"/>
      <c r="L3" s="584"/>
      <c r="M3" s="584"/>
      <c r="N3" s="584"/>
      <c r="O3" s="635" t="s">
        <v>24</v>
      </c>
      <c r="P3" s="580" t="s">
        <v>9</v>
      </c>
      <c r="Q3" s="587" t="s">
        <v>27</v>
      </c>
      <c r="R3" s="589" t="s">
        <v>266</v>
      </c>
      <c r="S3" s="592" t="s">
        <v>30</v>
      </c>
      <c r="T3" s="592" t="s">
        <v>29</v>
      </c>
      <c r="U3" s="642" t="s">
        <v>240</v>
      </c>
      <c r="V3" s="644" t="s">
        <v>38</v>
      </c>
      <c r="W3" s="585" t="s">
        <v>39</v>
      </c>
      <c r="X3" s="586"/>
      <c r="Y3" s="580" t="s">
        <v>43</v>
      </c>
      <c r="Z3" s="581" t="s">
        <v>44</v>
      </c>
      <c r="AA3" s="6"/>
    </row>
    <row r="4" spans="2:28" s="5" customFormat="1" ht="51" customHeight="1" x14ac:dyDescent="0.2">
      <c r="B4" s="584"/>
      <c r="C4" s="584"/>
      <c r="D4" s="599"/>
      <c r="E4" s="584"/>
      <c r="F4" s="584"/>
      <c r="G4" s="600"/>
      <c r="H4" s="580" t="s">
        <v>37</v>
      </c>
      <c r="I4" s="580" t="s">
        <v>228</v>
      </c>
      <c r="J4" s="580" t="s">
        <v>230</v>
      </c>
      <c r="K4" s="580" t="s">
        <v>231</v>
      </c>
      <c r="L4" s="580" t="s">
        <v>234</v>
      </c>
      <c r="M4" s="580" t="s">
        <v>50</v>
      </c>
      <c r="N4" s="580" t="s">
        <v>235</v>
      </c>
      <c r="O4" s="636"/>
      <c r="P4" s="636"/>
      <c r="Q4" s="588"/>
      <c r="R4" s="590"/>
      <c r="S4" s="593"/>
      <c r="T4" s="636"/>
      <c r="U4" s="643"/>
      <c r="V4" s="645"/>
      <c r="W4" s="582" t="s">
        <v>251</v>
      </c>
      <c r="X4" s="582" t="s">
        <v>252</v>
      </c>
      <c r="Y4" s="580"/>
      <c r="Z4" s="581"/>
      <c r="AA4" s="149"/>
    </row>
    <row r="5" spans="2:28" s="5" customFormat="1" ht="18" customHeight="1" x14ac:dyDescent="0.2">
      <c r="B5" s="584"/>
      <c r="C5" s="584"/>
      <c r="D5" s="599"/>
      <c r="E5" s="584"/>
      <c r="F5" s="584"/>
      <c r="G5" s="600"/>
      <c r="H5" s="580"/>
      <c r="I5" s="580"/>
      <c r="J5" s="580"/>
      <c r="K5" s="580"/>
      <c r="L5" s="580"/>
      <c r="M5" s="580"/>
      <c r="N5" s="580"/>
      <c r="O5" s="90" t="s">
        <v>12</v>
      </c>
      <c r="P5" s="16" t="s">
        <v>51</v>
      </c>
      <c r="Q5" s="107" t="s">
        <v>54</v>
      </c>
      <c r="R5" s="591"/>
      <c r="S5" s="120" t="s">
        <v>54</v>
      </c>
      <c r="T5" s="107" t="s">
        <v>383</v>
      </c>
      <c r="U5" s="16" t="s">
        <v>55</v>
      </c>
      <c r="V5" s="107" t="s">
        <v>226</v>
      </c>
      <c r="W5" s="583"/>
      <c r="X5" s="583"/>
      <c r="Y5" s="580"/>
      <c r="Z5" s="581"/>
      <c r="AA5" s="149"/>
    </row>
    <row r="6" spans="2:28" ht="40" customHeight="1" x14ac:dyDescent="0.2">
      <c r="B6" s="503">
        <v>1</v>
      </c>
      <c r="C6" s="369" t="s">
        <v>59</v>
      </c>
      <c r="D6" s="515" t="s">
        <v>60</v>
      </c>
      <c r="E6" s="370" t="s">
        <v>125</v>
      </c>
      <c r="F6" s="370" t="s">
        <v>62</v>
      </c>
      <c r="G6" s="440">
        <v>2003</v>
      </c>
      <c r="H6" s="440"/>
      <c r="I6" s="440" t="s">
        <v>14</v>
      </c>
      <c r="J6" s="440"/>
      <c r="K6" s="440"/>
      <c r="L6" s="440"/>
      <c r="M6" s="440" t="s">
        <v>14</v>
      </c>
      <c r="N6" s="440"/>
      <c r="O6" s="529">
        <v>600</v>
      </c>
      <c r="P6" s="480">
        <v>3</v>
      </c>
      <c r="Q6" s="442">
        <v>130460</v>
      </c>
      <c r="R6" s="530" t="s">
        <v>482</v>
      </c>
      <c r="S6" s="442">
        <v>75</v>
      </c>
      <c r="T6" s="529">
        <v>15200</v>
      </c>
      <c r="U6" s="531">
        <v>14</v>
      </c>
      <c r="V6" s="529">
        <v>53482</v>
      </c>
      <c r="W6" s="532" t="s">
        <v>78</v>
      </c>
      <c r="X6" s="532" t="s">
        <v>78</v>
      </c>
      <c r="Y6" s="369" t="s">
        <v>64</v>
      </c>
      <c r="Z6" s="532" t="s">
        <v>65</v>
      </c>
      <c r="AA6" s="6"/>
    </row>
    <row r="7" spans="2:28" ht="40" customHeight="1" x14ac:dyDescent="0.2">
      <c r="B7" s="376">
        <v>2</v>
      </c>
      <c r="C7" s="383" t="s">
        <v>59</v>
      </c>
      <c r="D7" s="473" t="s">
        <v>60</v>
      </c>
      <c r="E7" s="384" t="s">
        <v>559</v>
      </c>
      <c r="F7" s="384" t="s">
        <v>560</v>
      </c>
      <c r="G7" s="385">
        <v>1990</v>
      </c>
      <c r="H7" s="444"/>
      <c r="I7" s="444" t="s">
        <v>14</v>
      </c>
      <c r="J7" s="444"/>
      <c r="K7" s="444"/>
      <c r="L7" s="444"/>
      <c r="M7" s="444" t="s">
        <v>14</v>
      </c>
      <c r="N7" s="444"/>
      <c r="O7" s="509">
        <v>200</v>
      </c>
      <c r="P7" s="510">
        <v>2</v>
      </c>
      <c r="Q7" s="446">
        <v>15562</v>
      </c>
      <c r="R7" s="533" t="s">
        <v>482</v>
      </c>
      <c r="S7" s="446">
        <v>0</v>
      </c>
      <c r="T7" s="509"/>
      <c r="U7" s="534"/>
      <c r="V7" s="509"/>
      <c r="W7" s="364" t="s">
        <v>89</v>
      </c>
      <c r="X7" s="364" t="s">
        <v>78</v>
      </c>
      <c r="Y7" s="383" t="s">
        <v>516</v>
      </c>
      <c r="Z7" s="364" t="s">
        <v>65</v>
      </c>
      <c r="AA7" s="6"/>
    </row>
    <row r="8" spans="2:28" ht="40" customHeight="1" x14ac:dyDescent="0.2">
      <c r="B8" s="376">
        <v>3</v>
      </c>
      <c r="C8" s="486" t="s">
        <v>59</v>
      </c>
      <c r="D8" s="487" t="s">
        <v>60</v>
      </c>
      <c r="E8" s="488" t="s">
        <v>297</v>
      </c>
      <c r="F8" s="488" t="s">
        <v>76</v>
      </c>
      <c r="G8" s="466">
        <v>1988</v>
      </c>
      <c r="H8" s="467"/>
      <c r="I8" s="467" t="s">
        <v>14</v>
      </c>
      <c r="J8" s="467"/>
      <c r="K8" s="467"/>
      <c r="L8" s="467"/>
      <c r="M8" s="467" t="s">
        <v>14</v>
      </c>
      <c r="N8" s="467"/>
      <c r="O8" s="494">
        <v>300</v>
      </c>
      <c r="P8" s="495">
        <v>2</v>
      </c>
      <c r="Q8" s="469">
        <v>39150</v>
      </c>
      <c r="R8" s="535" t="s">
        <v>479</v>
      </c>
      <c r="S8" s="469">
        <v>0</v>
      </c>
      <c r="T8" s="494">
        <v>1400</v>
      </c>
      <c r="U8" s="536">
        <v>14</v>
      </c>
      <c r="V8" s="494">
        <v>7091</v>
      </c>
      <c r="W8" s="366" t="s">
        <v>78</v>
      </c>
      <c r="X8" s="366" t="s">
        <v>78</v>
      </c>
      <c r="Y8" s="537" t="s">
        <v>561</v>
      </c>
      <c r="Z8" s="366" t="s">
        <v>65</v>
      </c>
      <c r="AA8" s="6"/>
    </row>
    <row r="9" spans="2:28" ht="40" customHeight="1" x14ac:dyDescent="0.2">
      <c r="B9" s="390">
        <v>4</v>
      </c>
      <c r="C9" s="390" t="s">
        <v>59</v>
      </c>
      <c r="D9" s="482" t="s">
        <v>60</v>
      </c>
      <c r="E9" s="391" t="s">
        <v>243</v>
      </c>
      <c r="F9" s="391" t="s">
        <v>562</v>
      </c>
      <c r="G9" s="393">
        <v>2013</v>
      </c>
      <c r="H9" s="409"/>
      <c r="I9" s="409" t="s">
        <v>14</v>
      </c>
      <c r="J9" s="409"/>
      <c r="K9" s="409"/>
      <c r="L9" s="409"/>
      <c r="M9" s="409" t="s">
        <v>14</v>
      </c>
      <c r="N9" s="409"/>
      <c r="O9" s="492">
        <v>400</v>
      </c>
      <c r="P9" s="493">
        <v>2</v>
      </c>
      <c r="Q9" s="448">
        <v>113632</v>
      </c>
      <c r="R9" s="538" t="s">
        <v>482</v>
      </c>
      <c r="S9" s="448">
        <v>341</v>
      </c>
      <c r="T9" s="492">
        <v>10760</v>
      </c>
      <c r="U9" s="539">
        <v>17</v>
      </c>
      <c r="V9" s="492">
        <v>50567</v>
      </c>
      <c r="W9" s="367" t="s">
        <v>78</v>
      </c>
      <c r="X9" s="367" t="s">
        <v>78</v>
      </c>
      <c r="Y9" s="390" t="s">
        <v>64</v>
      </c>
      <c r="Z9" s="367" t="s">
        <v>65</v>
      </c>
      <c r="AA9" s="6"/>
    </row>
    <row r="10" spans="2:28" s="6" customFormat="1" ht="39" x14ac:dyDescent="0.2">
      <c r="B10" s="486">
        <v>5</v>
      </c>
      <c r="C10" s="486" t="s">
        <v>59</v>
      </c>
      <c r="D10" s="487" t="s">
        <v>41</v>
      </c>
      <c r="E10" s="488" t="s">
        <v>563</v>
      </c>
      <c r="F10" s="488" t="s">
        <v>166</v>
      </c>
      <c r="G10" s="466">
        <v>2002</v>
      </c>
      <c r="H10" s="467"/>
      <c r="I10" s="467" t="s">
        <v>14</v>
      </c>
      <c r="J10" s="467"/>
      <c r="K10" s="467"/>
      <c r="L10" s="467"/>
      <c r="M10" s="467" t="s">
        <v>14</v>
      </c>
      <c r="N10" s="467"/>
      <c r="O10" s="494">
        <v>380</v>
      </c>
      <c r="P10" s="495">
        <v>3</v>
      </c>
      <c r="Q10" s="469">
        <v>70077</v>
      </c>
      <c r="R10" s="540" t="s">
        <v>564</v>
      </c>
      <c r="S10" s="469">
        <v>479</v>
      </c>
      <c r="T10" s="494">
        <v>7000</v>
      </c>
      <c r="U10" s="541">
        <v>17</v>
      </c>
      <c r="V10" s="494">
        <v>26993</v>
      </c>
      <c r="W10" s="366" t="s">
        <v>63</v>
      </c>
      <c r="X10" s="542" t="s">
        <v>203</v>
      </c>
      <c r="Y10" s="486" t="s">
        <v>64</v>
      </c>
      <c r="Z10" s="366" t="s">
        <v>65</v>
      </c>
      <c r="AB10" s="7"/>
    </row>
    <row r="11" spans="2:28" s="6" customFormat="1" ht="30" customHeight="1" x14ac:dyDescent="0.2">
      <c r="B11" s="390">
        <v>6</v>
      </c>
      <c r="C11" s="390" t="s">
        <v>90</v>
      </c>
      <c r="D11" s="482" t="s">
        <v>41</v>
      </c>
      <c r="E11" s="391" t="s">
        <v>182</v>
      </c>
      <c r="F11" s="391" t="s">
        <v>382</v>
      </c>
      <c r="G11" s="393">
        <v>1997</v>
      </c>
      <c r="H11" s="409"/>
      <c r="I11" s="409" t="s">
        <v>14</v>
      </c>
      <c r="J11" s="409"/>
      <c r="K11" s="409"/>
      <c r="L11" s="409"/>
      <c r="M11" s="409"/>
      <c r="N11" s="409"/>
      <c r="O11" s="492">
        <v>7</v>
      </c>
      <c r="P11" s="493">
        <v>1</v>
      </c>
      <c r="Q11" s="448">
        <v>1206</v>
      </c>
      <c r="R11" s="543" t="s">
        <v>75</v>
      </c>
      <c r="S11" s="448">
        <v>0</v>
      </c>
      <c r="T11" s="544"/>
      <c r="U11" s="545"/>
      <c r="V11" s="544"/>
      <c r="W11" s="358" t="s">
        <v>89</v>
      </c>
      <c r="X11" s="546" t="s">
        <v>78</v>
      </c>
      <c r="Y11" s="390" t="s">
        <v>64</v>
      </c>
      <c r="Z11" s="358" t="s">
        <v>68</v>
      </c>
      <c r="AB11" s="7"/>
    </row>
    <row r="12" spans="2:28" s="6" customFormat="1" ht="30" customHeight="1" x14ac:dyDescent="0.2">
      <c r="B12" s="472">
        <v>7</v>
      </c>
      <c r="C12" s="472" t="s">
        <v>59</v>
      </c>
      <c r="D12" s="499" t="s">
        <v>93</v>
      </c>
      <c r="E12" s="402" t="s">
        <v>385</v>
      </c>
      <c r="F12" s="402" t="s">
        <v>28</v>
      </c>
      <c r="G12" s="403">
        <v>1999</v>
      </c>
      <c r="H12" s="408"/>
      <c r="I12" s="408" t="s">
        <v>14</v>
      </c>
      <c r="J12" s="408"/>
      <c r="K12" s="408"/>
      <c r="L12" s="408" t="s">
        <v>14</v>
      </c>
      <c r="M12" s="408" t="s">
        <v>14</v>
      </c>
      <c r="N12" s="408"/>
      <c r="O12" s="404">
        <v>180</v>
      </c>
      <c r="P12" s="501">
        <v>2</v>
      </c>
      <c r="Q12" s="456">
        <v>29817</v>
      </c>
      <c r="R12" s="547" t="s">
        <v>79</v>
      </c>
      <c r="S12" s="456">
        <v>0</v>
      </c>
      <c r="T12" s="548"/>
      <c r="U12" s="549"/>
      <c r="V12" s="548"/>
      <c r="W12" s="361" t="s">
        <v>89</v>
      </c>
      <c r="X12" s="550" t="s">
        <v>386</v>
      </c>
      <c r="Y12" s="472" t="s">
        <v>64</v>
      </c>
      <c r="Z12" s="362" t="s">
        <v>100</v>
      </c>
      <c r="AB12" s="7"/>
    </row>
    <row r="13" spans="2:28" s="6" customFormat="1" ht="30" customHeight="1" x14ac:dyDescent="0.2">
      <c r="B13" s="486">
        <v>8</v>
      </c>
      <c r="C13" s="486" t="s">
        <v>59</v>
      </c>
      <c r="D13" s="487" t="s">
        <v>34</v>
      </c>
      <c r="E13" s="488" t="s">
        <v>565</v>
      </c>
      <c r="F13" s="439" t="s">
        <v>97</v>
      </c>
      <c r="G13" s="466">
        <v>1994</v>
      </c>
      <c r="H13" s="467"/>
      <c r="I13" s="467" t="s">
        <v>14</v>
      </c>
      <c r="J13" s="467"/>
      <c r="K13" s="467"/>
      <c r="L13" s="467"/>
      <c r="M13" s="467" t="s">
        <v>14</v>
      </c>
      <c r="N13" s="467"/>
      <c r="O13" s="494">
        <v>150</v>
      </c>
      <c r="P13" s="495">
        <v>2</v>
      </c>
      <c r="Q13" s="469">
        <v>34500.53</v>
      </c>
      <c r="R13" s="540" t="s">
        <v>457</v>
      </c>
      <c r="S13" s="469">
        <v>0</v>
      </c>
      <c r="T13" s="551"/>
      <c r="U13" s="552"/>
      <c r="V13" s="551"/>
      <c r="W13" s="366" t="s">
        <v>78</v>
      </c>
      <c r="X13" s="366" t="s">
        <v>78</v>
      </c>
      <c r="Y13" s="486" t="s">
        <v>64</v>
      </c>
      <c r="Z13" s="553" t="s">
        <v>65</v>
      </c>
      <c r="AB13" s="7"/>
    </row>
    <row r="14" spans="2:28" s="7" customFormat="1" ht="30" customHeight="1" x14ac:dyDescent="0.2">
      <c r="B14" s="390">
        <v>9</v>
      </c>
      <c r="C14" s="390" t="s">
        <v>87</v>
      </c>
      <c r="D14" s="482" t="s">
        <v>34</v>
      </c>
      <c r="E14" s="391" t="s">
        <v>374</v>
      </c>
      <c r="F14" s="391" t="s">
        <v>84</v>
      </c>
      <c r="G14" s="393">
        <v>1990</v>
      </c>
      <c r="H14" s="409"/>
      <c r="I14" s="409" t="s">
        <v>14</v>
      </c>
      <c r="J14" s="409"/>
      <c r="K14" s="409"/>
      <c r="L14" s="409"/>
      <c r="M14" s="409" t="s">
        <v>14</v>
      </c>
      <c r="N14" s="409"/>
      <c r="O14" s="492">
        <v>50</v>
      </c>
      <c r="P14" s="493">
        <v>2</v>
      </c>
      <c r="Q14" s="448">
        <v>6823</v>
      </c>
      <c r="R14" s="543" t="s">
        <v>73</v>
      </c>
      <c r="S14" s="448">
        <v>0</v>
      </c>
      <c r="T14" s="544"/>
      <c r="U14" s="545"/>
      <c r="V14" s="544"/>
      <c r="W14" s="367" t="s">
        <v>78</v>
      </c>
      <c r="X14" s="367" t="s">
        <v>78</v>
      </c>
      <c r="Y14" s="390" t="s">
        <v>64</v>
      </c>
      <c r="Z14" s="358" t="s">
        <v>100</v>
      </c>
      <c r="AA14" s="6"/>
    </row>
    <row r="15" spans="2:28" s="7" customFormat="1" ht="30" customHeight="1" x14ac:dyDescent="0.2">
      <c r="B15" s="554">
        <v>10</v>
      </c>
      <c r="C15" s="554" t="s">
        <v>59</v>
      </c>
      <c r="D15" s="555" t="s">
        <v>102</v>
      </c>
      <c r="E15" s="556" t="s">
        <v>276</v>
      </c>
      <c r="F15" s="556" t="s">
        <v>162</v>
      </c>
      <c r="G15" s="374">
        <v>1980</v>
      </c>
      <c r="H15" s="450"/>
      <c r="I15" s="450" t="s">
        <v>14</v>
      </c>
      <c r="J15" s="450"/>
      <c r="K15" s="450"/>
      <c r="L15" s="450"/>
      <c r="M15" s="450"/>
      <c r="N15" s="450"/>
      <c r="O15" s="557">
        <v>150</v>
      </c>
      <c r="P15" s="558">
        <v>2</v>
      </c>
      <c r="Q15" s="452">
        <v>30274</v>
      </c>
      <c r="R15" s="559" t="s">
        <v>75</v>
      </c>
      <c r="S15" s="452">
        <v>0</v>
      </c>
      <c r="T15" s="560"/>
      <c r="U15" s="561"/>
      <c r="V15" s="560"/>
      <c r="W15" s="363" t="s">
        <v>89</v>
      </c>
      <c r="X15" s="363" t="s">
        <v>78</v>
      </c>
      <c r="Y15" s="554" t="s">
        <v>64</v>
      </c>
      <c r="Z15" s="562" t="s">
        <v>65</v>
      </c>
      <c r="AA15" s="6"/>
    </row>
    <row r="16" spans="2:28" s="7" customFormat="1" ht="30" customHeight="1" x14ac:dyDescent="0.2">
      <c r="B16" s="383">
        <v>11</v>
      </c>
      <c r="C16" s="383" t="s">
        <v>90</v>
      </c>
      <c r="D16" s="473" t="s">
        <v>102</v>
      </c>
      <c r="E16" s="384" t="s">
        <v>388</v>
      </c>
      <c r="F16" s="384" t="s">
        <v>103</v>
      </c>
      <c r="G16" s="385">
        <v>1994</v>
      </c>
      <c r="H16" s="444"/>
      <c r="I16" s="444" t="s">
        <v>14</v>
      </c>
      <c r="J16" s="444"/>
      <c r="K16" s="444"/>
      <c r="L16" s="444"/>
      <c r="M16" s="444"/>
      <c r="N16" s="444"/>
      <c r="O16" s="509">
        <v>30</v>
      </c>
      <c r="P16" s="510">
        <v>2</v>
      </c>
      <c r="Q16" s="446">
        <v>4959</v>
      </c>
      <c r="R16" s="563" t="s">
        <v>75</v>
      </c>
      <c r="S16" s="446">
        <v>0</v>
      </c>
      <c r="T16" s="564"/>
      <c r="U16" s="565"/>
      <c r="V16" s="564"/>
      <c r="W16" s="364" t="s">
        <v>89</v>
      </c>
      <c r="X16" s="364" t="s">
        <v>78</v>
      </c>
      <c r="Y16" s="383" t="s">
        <v>64</v>
      </c>
      <c r="Z16" s="365" t="s">
        <v>100</v>
      </c>
      <c r="AA16" s="6"/>
    </row>
    <row r="17" spans="2:27" s="2" customFormat="1" ht="30" customHeight="1" x14ac:dyDescent="0.2">
      <c r="B17" s="554">
        <v>12</v>
      </c>
      <c r="C17" s="496" t="s">
        <v>87</v>
      </c>
      <c r="D17" s="566" t="s">
        <v>102</v>
      </c>
      <c r="E17" s="398" t="s">
        <v>194</v>
      </c>
      <c r="F17" s="398" t="s">
        <v>40</v>
      </c>
      <c r="G17" s="399">
        <v>1994</v>
      </c>
      <c r="H17" s="460"/>
      <c r="I17" s="460" t="s">
        <v>14</v>
      </c>
      <c r="J17" s="460"/>
      <c r="K17" s="460"/>
      <c r="L17" s="460"/>
      <c r="M17" s="460"/>
      <c r="N17" s="460"/>
      <c r="O17" s="400">
        <v>80</v>
      </c>
      <c r="P17" s="498">
        <v>2</v>
      </c>
      <c r="Q17" s="462">
        <v>17332</v>
      </c>
      <c r="R17" s="567" t="s">
        <v>79</v>
      </c>
      <c r="S17" s="568">
        <v>0</v>
      </c>
      <c r="T17" s="569"/>
      <c r="U17" s="570"/>
      <c r="V17" s="569"/>
      <c r="W17" s="359" t="s">
        <v>78</v>
      </c>
      <c r="X17" s="359" t="s">
        <v>78</v>
      </c>
      <c r="Y17" s="496" t="s">
        <v>64</v>
      </c>
      <c r="Z17" s="359" t="s">
        <v>65</v>
      </c>
      <c r="AA17" s="6"/>
    </row>
    <row r="18" spans="2:27" s="2" customFormat="1" ht="30" customHeight="1" x14ac:dyDescent="0.2">
      <c r="B18" s="369">
        <v>13</v>
      </c>
      <c r="C18" s="472" t="s">
        <v>545</v>
      </c>
      <c r="D18" s="499" t="s">
        <v>0</v>
      </c>
      <c r="E18" s="402" t="s">
        <v>236</v>
      </c>
      <c r="F18" s="402" t="s">
        <v>47</v>
      </c>
      <c r="G18" s="403">
        <v>1996</v>
      </c>
      <c r="H18" s="408"/>
      <c r="I18" s="408" t="s">
        <v>14</v>
      </c>
      <c r="J18" s="408"/>
      <c r="K18" s="408"/>
      <c r="L18" s="408"/>
      <c r="M18" s="408" t="s">
        <v>14</v>
      </c>
      <c r="N18" s="408"/>
      <c r="O18" s="404">
        <v>90</v>
      </c>
      <c r="P18" s="501">
        <v>2</v>
      </c>
      <c r="Q18" s="456">
        <v>12260</v>
      </c>
      <c r="R18" s="547" t="s">
        <v>566</v>
      </c>
      <c r="S18" s="456">
        <v>0</v>
      </c>
      <c r="T18" s="548"/>
      <c r="U18" s="549"/>
      <c r="V18" s="548"/>
      <c r="W18" s="361" t="s">
        <v>89</v>
      </c>
      <c r="X18" s="361" t="s">
        <v>78</v>
      </c>
      <c r="Y18" s="472" t="s">
        <v>64</v>
      </c>
      <c r="Z18" s="571" t="s">
        <v>65</v>
      </c>
      <c r="AA18" s="6"/>
    </row>
    <row r="19" spans="2:27" s="2" customFormat="1" ht="30" customHeight="1" x14ac:dyDescent="0.2">
      <c r="B19" s="369">
        <v>14</v>
      </c>
      <c r="C19" s="369" t="s">
        <v>90</v>
      </c>
      <c r="D19" s="515" t="s">
        <v>94</v>
      </c>
      <c r="E19" s="370" t="s">
        <v>298</v>
      </c>
      <c r="F19" s="430" t="s">
        <v>8</v>
      </c>
      <c r="G19" s="371">
        <v>1990</v>
      </c>
      <c r="H19" s="440"/>
      <c r="I19" s="440" t="s">
        <v>14</v>
      </c>
      <c r="J19" s="440"/>
      <c r="K19" s="440"/>
      <c r="L19" s="440"/>
      <c r="M19" s="440" t="s">
        <v>14</v>
      </c>
      <c r="N19" s="440"/>
      <c r="O19" s="529">
        <v>40</v>
      </c>
      <c r="P19" s="480">
        <v>2</v>
      </c>
      <c r="Q19" s="442">
        <v>1041</v>
      </c>
      <c r="R19" s="572" t="s">
        <v>75</v>
      </c>
      <c r="S19" s="442">
        <v>0</v>
      </c>
      <c r="T19" s="529"/>
      <c r="U19" s="531"/>
      <c r="V19" s="529"/>
      <c r="W19" s="532" t="s">
        <v>89</v>
      </c>
      <c r="X19" s="532" t="s">
        <v>89</v>
      </c>
      <c r="Y19" s="573" t="s">
        <v>567</v>
      </c>
      <c r="Z19" s="368" t="s">
        <v>389</v>
      </c>
      <c r="AA19" s="6"/>
    </row>
    <row r="20" spans="2:27" s="2" customFormat="1" ht="30" customHeight="1" x14ac:dyDescent="0.2">
      <c r="B20" s="554">
        <v>15</v>
      </c>
      <c r="C20" s="496" t="s">
        <v>87</v>
      </c>
      <c r="D20" s="566" t="s">
        <v>94</v>
      </c>
      <c r="E20" s="398" t="s">
        <v>568</v>
      </c>
      <c r="F20" s="398" t="s">
        <v>569</v>
      </c>
      <c r="G20" s="399">
        <v>2022</v>
      </c>
      <c r="H20" s="460"/>
      <c r="I20" s="460" t="s">
        <v>14</v>
      </c>
      <c r="J20" s="460"/>
      <c r="K20" s="460"/>
      <c r="L20" s="460"/>
      <c r="M20" s="460" t="s">
        <v>14</v>
      </c>
      <c r="N20" s="460"/>
      <c r="O20" s="400">
        <v>34</v>
      </c>
      <c r="P20" s="498">
        <v>2</v>
      </c>
      <c r="Q20" s="462">
        <v>6288</v>
      </c>
      <c r="R20" s="574" t="s">
        <v>79</v>
      </c>
      <c r="S20" s="462">
        <v>0</v>
      </c>
      <c r="T20" s="400"/>
      <c r="U20" s="575"/>
      <c r="V20" s="400"/>
      <c r="W20" s="576" t="s">
        <v>89</v>
      </c>
      <c r="X20" s="359" t="s">
        <v>89</v>
      </c>
      <c r="Y20" s="496" t="s">
        <v>570</v>
      </c>
      <c r="Z20" s="359" t="s">
        <v>65</v>
      </c>
      <c r="AA20" s="6"/>
    </row>
    <row r="21" spans="2:27" s="2" customFormat="1" ht="40" customHeight="1" x14ac:dyDescent="0.2">
      <c r="B21" s="369">
        <v>16</v>
      </c>
      <c r="C21" s="472" t="s">
        <v>59</v>
      </c>
      <c r="D21" s="499" t="s">
        <v>220</v>
      </c>
      <c r="E21" s="402" t="s">
        <v>110</v>
      </c>
      <c r="F21" s="402" t="s">
        <v>25</v>
      </c>
      <c r="G21" s="403">
        <v>2019</v>
      </c>
      <c r="H21" s="408"/>
      <c r="I21" s="408" t="s">
        <v>14</v>
      </c>
      <c r="J21" s="408"/>
      <c r="K21" s="408"/>
      <c r="L21" s="408"/>
      <c r="M21" s="408" t="s">
        <v>14</v>
      </c>
      <c r="N21" s="408"/>
      <c r="O21" s="404">
        <v>150</v>
      </c>
      <c r="P21" s="501">
        <v>2</v>
      </c>
      <c r="Q21" s="456">
        <v>35931.94</v>
      </c>
      <c r="R21" s="547" t="s">
        <v>575</v>
      </c>
      <c r="S21" s="456">
        <v>101.67</v>
      </c>
      <c r="T21" s="404">
        <v>3140</v>
      </c>
      <c r="U21" s="577">
        <v>21.6</v>
      </c>
      <c r="V21" s="404">
        <v>17733</v>
      </c>
      <c r="W21" s="361" t="s">
        <v>78</v>
      </c>
      <c r="X21" s="361" t="s">
        <v>78</v>
      </c>
      <c r="Y21" s="472" t="s">
        <v>64</v>
      </c>
      <c r="Z21" s="362" t="s">
        <v>65</v>
      </c>
      <c r="AA21" s="6"/>
    </row>
    <row r="22" spans="2:27" s="2" customFormat="1" ht="40" customHeight="1" x14ac:dyDescent="0.2">
      <c r="B22" s="472">
        <v>17</v>
      </c>
      <c r="C22" s="472" t="s">
        <v>59</v>
      </c>
      <c r="D22" s="499" t="s">
        <v>7</v>
      </c>
      <c r="E22" s="402" t="s">
        <v>273</v>
      </c>
      <c r="F22" s="402" t="s">
        <v>107</v>
      </c>
      <c r="G22" s="403">
        <v>2002</v>
      </c>
      <c r="H22" s="408"/>
      <c r="I22" s="408" t="s">
        <v>14</v>
      </c>
      <c r="J22" s="408"/>
      <c r="K22" s="408"/>
      <c r="L22" s="408" t="s">
        <v>14</v>
      </c>
      <c r="M22" s="408"/>
      <c r="N22" s="408"/>
      <c r="O22" s="404">
        <v>130</v>
      </c>
      <c r="P22" s="501">
        <v>2</v>
      </c>
      <c r="Q22" s="456">
        <v>29874</v>
      </c>
      <c r="R22" s="547" t="s">
        <v>264</v>
      </c>
      <c r="S22" s="456">
        <v>447</v>
      </c>
      <c r="T22" s="404">
        <v>1360</v>
      </c>
      <c r="U22" s="577">
        <v>12.5</v>
      </c>
      <c r="V22" s="404">
        <v>7319</v>
      </c>
      <c r="W22" s="361" t="s">
        <v>332</v>
      </c>
      <c r="X22" s="361" t="s">
        <v>89</v>
      </c>
      <c r="Y22" s="361" t="s">
        <v>571</v>
      </c>
      <c r="Z22" s="361" t="s">
        <v>65</v>
      </c>
      <c r="AA22" s="6"/>
    </row>
    <row r="23" spans="2:27" s="2" customFormat="1" ht="40" customHeight="1" x14ac:dyDescent="0.2">
      <c r="B23" s="486">
        <v>18</v>
      </c>
      <c r="C23" s="486" t="s">
        <v>87</v>
      </c>
      <c r="D23" s="487" t="s">
        <v>223</v>
      </c>
      <c r="E23" s="488" t="s">
        <v>391</v>
      </c>
      <c r="F23" s="488" t="s">
        <v>572</v>
      </c>
      <c r="G23" s="466">
        <v>1995</v>
      </c>
      <c r="H23" s="467"/>
      <c r="I23" s="467" t="s">
        <v>14</v>
      </c>
      <c r="J23" s="467"/>
      <c r="K23" s="467"/>
      <c r="L23" s="467"/>
      <c r="M23" s="467" t="s">
        <v>14</v>
      </c>
      <c r="N23" s="467"/>
      <c r="O23" s="494">
        <v>44</v>
      </c>
      <c r="P23" s="495">
        <v>2</v>
      </c>
      <c r="Q23" s="469">
        <v>9895</v>
      </c>
      <c r="R23" s="540" t="s">
        <v>73</v>
      </c>
      <c r="S23" s="469">
        <v>18</v>
      </c>
      <c r="T23" s="494"/>
      <c r="U23" s="541"/>
      <c r="V23" s="494"/>
      <c r="W23" s="366" t="s">
        <v>89</v>
      </c>
      <c r="X23" s="366" t="s">
        <v>89</v>
      </c>
      <c r="Y23" s="366" t="s">
        <v>64</v>
      </c>
      <c r="Z23" s="366" t="s">
        <v>100</v>
      </c>
      <c r="AA23" s="6"/>
    </row>
    <row r="24" spans="2:27" s="2" customFormat="1" ht="40" customHeight="1" x14ac:dyDescent="0.2">
      <c r="B24" s="472">
        <v>19</v>
      </c>
      <c r="C24" s="472" t="s">
        <v>545</v>
      </c>
      <c r="D24" s="499" t="s">
        <v>573</v>
      </c>
      <c r="E24" s="402" t="s">
        <v>48</v>
      </c>
      <c r="F24" s="402" t="s">
        <v>478</v>
      </c>
      <c r="G24" s="403">
        <v>2021</v>
      </c>
      <c r="H24" s="408"/>
      <c r="I24" s="408" t="s">
        <v>14</v>
      </c>
      <c r="J24" s="408"/>
      <c r="K24" s="408"/>
      <c r="L24" s="408" t="s">
        <v>14</v>
      </c>
      <c r="M24" s="408" t="s">
        <v>14</v>
      </c>
      <c r="N24" s="408"/>
      <c r="O24" s="404">
        <v>285</v>
      </c>
      <c r="P24" s="501">
        <v>3</v>
      </c>
      <c r="Q24" s="456">
        <v>70580</v>
      </c>
      <c r="R24" s="547" t="s">
        <v>574</v>
      </c>
      <c r="S24" s="456">
        <v>7363</v>
      </c>
      <c r="T24" s="404">
        <v>6500</v>
      </c>
      <c r="U24" s="577">
        <v>21.6</v>
      </c>
      <c r="V24" s="404">
        <v>42780</v>
      </c>
      <c r="W24" s="361" t="s">
        <v>89</v>
      </c>
      <c r="X24" s="362" t="s">
        <v>89</v>
      </c>
      <c r="Y24" s="361" t="s">
        <v>64</v>
      </c>
      <c r="Z24" s="362" t="s">
        <v>65</v>
      </c>
      <c r="AA24" s="6"/>
    </row>
    <row r="25" spans="2:27" s="2" customFormat="1" ht="16" customHeight="1" x14ac:dyDescent="0.2">
      <c r="B25" s="13"/>
      <c r="C25" s="13"/>
      <c r="D25" s="13"/>
      <c r="E25" s="13"/>
      <c r="F25" s="13"/>
      <c r="G25" s="45"/>
      <c r="H25" s="58"/>
      <c r="I25" s="67"/>
      <c r="J25" s="75"/>
      <c r="K25" s="78" t="s">
        <v>129</v>
      </c>
      <c r="L25" s="36">
        <f>COUNTIF($C$6:$C$24,"固")</f>
        <v>0</v>
      </c>
      <c r="M25" s="646" t="s">
        <v>244</v>
      </c>
      <c r="N25" s="647"/>
      <c r="O25" s="94">
        <f>SUMIF($C$6:$C$24,"固",O6:O24)</f>
        <v>0</v>
      </c>
      <c r="P25" s="94">
        <f>SUMIF($C$6:$C$24,"固",P6:P24)</f>
        <v>0</v>
      </c>
      <c r="Q25" s="94">
        <f>SUMIF($C$6:$C$24,"固",Q6:Q24)</f>
        <v>0</v>
      </c>
      <c r="R25" s="118"/>
      <c r="S25" s="97">
        <f>SUMIF($C$6:$C$24,"固",S6:S24)</f>
        <v>0</v>
      </c>
      <c r="T25" s="97">
        <f>SUMIF($C$6:$C$24,"固",T6:T24)</f>
        <v>0</v>
      </c>
      <c r="U25" s="97">
        <f>SUMIF($C$6:$C$24,"固",U6:U24)</f>
        <v>0</v>
      </c>
      <c r="V25" s="97">
        <f>SUMIF($C$6:$C$24,"固",V6:V24)</f>
        <v>0</v>
      </c>
      <c r="W25" s="134"/>
      <c r="X25" s="142"/>
      <c r="Y25" s="142"/>
      <c r="Z25" s="142"/>
      <c r="AA25" s="6"/>
    </row>
    <row r="26" spans="2:27" s="2" customFormat="1" ht="16" customHeight="1" x14ac:dyDescent="0.2">
      <c r="B26" s="13"/>
      <c r="C26" s="13"/>
      <c r="D26" s="13"/>
      <c r="E26" s="13"/>
      <c r="F26" s="13"/>
      <c r="G26" s="45"/>
      <c r="H26" s="59"/>
      <c r="I26" s="68"/>
      <c r="J26" s="76"/>
      <c r="K26" s="79" t="s">
        <v>199</v>
      </c>
      <c r="L26" s="76">
        <f>COUNTIF($C$6:$C$24,"機")</f>
        <v>3</v>
      </c>
      <c r="M26" s="633" t="s">
        <v>244</v>
      </c>
      <c r="N26" s="634"/>
      <c r="O26" s="92">
        <f>SUMIF($C$6:$C$24,"機",O6:O24)</f>
        <v>77</v>
      </c>
      <c r="P26" s="92">
        <f>SUMIF($C$6:$C$24,"機",P6:P24)</f>
        <v>5</v>
      </c>
      <c r="Q26" s="92">
        <f>SUMIF($C$6:$C$24,"機",Q6:Q24)</f>
        <v>7206</v>
      </c>
      <c r="R26" s="118"/>
      <c r="S26" s="92">
        <f>SUMIF($C$6:$C$24,"機",S6:S24)</f>
        <v>0</v>
      </c>
      <c r="T26" s="92">
        <f>SUMIF($C$6:$C$24,"機",T6:T24)</f>
        <v>0</v>
      </c>
      <c r="U26" s="92">
        <f>SUMIF($C$6:$C$24,"機",U6:U24)</f>
        <v>0</v>
      </c>
      <c r="V26" s="92">
        <f>SUMIF($C$6:$C$24,"機",V6:V24)</f>
        <v>0</v>
      </c>
      <c r="W26" s="135"/>
      <c r="X26" s="136"/>
      <c r="Y26" s="136"/>
      <c r="Z26" s="136"/>
      <c r="AA26" s="6"/>
    </row>
    <row r="27" spans="2:27" ht="16" customHeight="1" x14ac:dyDescent="0.2">
      <c r="B27" s="13"/>
      <c r="C27" s="13"/>
      <c r="D27" s="13"/>
      <c r="E27" s="13"/>
      <c r="F27" s="13"/>
      <c r="G27" s="45"/>
      <c r="H27" s="59"/>
      <c r="I27" s="68"/>
      <c r="J27" s="76"/>
      <c r="K27" s="79" t="s">
        <v>113</v>
      </c>
      <c r="L27" s="76">
        <f>COUNTIF($C$6:$C$24,"准")</f>
        <v>4</v>
      </c>
      <c r="M27" s="633" t="s">
        <v>244</v>
      </c>
      <c r="N27" s="634"/>
      <c r="O27" s="92">
        <f>SUMIF($C$6:$C$24,"准",O6:O24)</f>
        <v>208</v>
      </c>
      <c r="P27" s="92">
        <f>SUMIF($C$6:$C$24,"准",P6:P24)</f>
        <v>8</v>
      </c>
      <c r="Q27" s="92">
        <f>SUMIF($C$6:$C$24,"准",Q6:Q24)</f>
        <v>40338</v>
      </c>
      <c r="R27" s="118"/>
      <c r="S27" s="92">
        <f>SUMIF($C$6:$C$24,"准",S6:S24)</f>
        <v>18</v>
      </c>
      <c r="T27" s="92">
        <f>SUMIF($C$6:$C$24,"准",T6:T24)</f>
        <v>0</v>
      </c>
      <c r="U27" s="92">
        <f>SUMIF($C$6:$C$24,"准",U6:U24)</f>
        <v>0</v>
      </c>
      <c r="V27" s="92">
        <f>SUMIF($C$6:$C$24,"准",V6:V24)</f>
        <v>0</v>
      </c>
      <c r="W27" s="135"/>
      <c r="X27" s="136"/>
      <c r="Y27" s="136"/>
      <c r="Z27" s="136"/>
      <c r="AA27" s="6"/>
    </row>
    <row r="28" spans="2:27" ht="16" customHeight="1" x14ac:dyDescent="0.2">
      <c r="B28" s="13"/>
      <c r="C28" s="13"/>
      <c r="D28" s="13"/>
      <c r="E28" s="13"/>
      <c r="F28" s="13"/>
      <c r="G28" s="45"/>
      <c r="H28" s="60"/>
      <c r="I28" s="69"/>
      <c r="J28" s="77"/>
      <c r="K28" s="80" t="s">
        <v>245</v>
      </c>
      <c r="L28" s="75">
        <f>COUNTIF($C$6:$C$24,"全")</f>
        <v>12</v>
      </c>
      <c r="M28" s="637" t="s">
        <v>244</v>
      </c>
      <c r="N28" s="638"/>
      <c r="O28" s="95">
        <f>SUMIF($C$6:$C$24,"全",O6:O24)</f>
        <v>3015</v>
      </c>
      <c r="P28" s="95">
        <f>SUMIF($C$6:$C$24,"全",P6:P24)</f>
        <v>27</v>
      </c>
      <c r="Q28" s="95">
        <f>SUMIF($C$6:$C$24,"全",Q6:Q24)</f>
        <v>612118.47</v>
      </c>
      <c r="R28" s="118"/>
      <c r="S28" s="95">
        <f>SUMIF($C$6:$C$24,"全",S6:S24)</f>
        <v>8806.67</v>
      </c>
      <c r="T28" s="95">
        <f>SUMIF($C$6:$C$24,"全",T6:T24)</f>
        <v>45360</v>
      </c>
      <c r="U28" s="95">
        <f>SUMIF($C$6:$C$24,"全",U6:U24)</f>
        <v>117.69999999999999</v>
      </c>
      <c r="V28" s="95">
        <f>SUMIF($C$6:$C$24,"全",V6:V24)</f>
        <v>205965</v>
      </c>
      <c r="W28" s="135"/>
      <c r="X28" s="136"/>
      <c r="Y28" s="136"/>
      <c r="Z28" s="136"/>
      <c r="AA28" s="6"/>
    </row>
    <row r="29" spans="2:27" ht="16" customHeight="1" x14ac:dyDescent="0.2">
      <c r="B29" s="13"/>
      <c r="C29" s="20"/>
      <c r="D29" s="20"/>
      <c r="E29" s="20"/>
      <c r="F29" s="20"/>
      <c r="G29" s="46"/>
      <c r="H29" s="639" t="s">
        <v>259</v>
      </c>
      <c r="I29" s="594"/>
      <c r="J29" s="594"/>
      <c r="K29" s="81" t="s">
        <v>238</v>
      </c>
      <c r="L29" s="82">
        <f>SUM(L25:L28)</f>
        <v>19</v>
      </c>
      <c r="M29" s="640" t="s">
        <v>244</v>
      </c>
      <c r="N29" s="641"/>
      <c r="O29" s="93">
        <f>SUM(O25:O28)</f>
        <v>3300</v>
      </c>
      <c r="P29" s="103">
        <f>SUM(P25:P28)</f>
        <v>40</v>
      </c>
      <c r="Q29" s="93">
        <f>SUM(Q25:Q28)</f>
        <v>659662.47</v>
      </c>
      <c r="R29" s="118"/>
      <c r="S29" s="93">
        <f>SUM(S25:S28)</f>
        <v>8824.67</v>
      </c>
      <c r="T29" s="93">
        <f>SUM(T25:T28)</f>
        <v>45360</v>
      </c>
      <c r="U29" s="93">
        <f>SUM(U25:U28)</f>
        <v>117.69999999999999</v>
      </c>
      <c r="V29" s="93">
        <f>SUM(V25:V28)</f>
        <v>205965</v>
      </c>
      <c r="W29" s="135"/>
      <c r="X29" s="136"/>
      <c r="Y29" s="136"/>
      <c r="Z29" s="136"/>
      <c r="AA29" s="6"/>
    </row>
    <row r="30" spans="2:27" ht="16" customHeight="1" x14ac:dyDescent="0.2">
      <c r="B30" s="14" t="s">
        <v>458</v>
      </c>
      <c r="C30" s="20"/>
      <c r="D30" s="20"/>
      <c r="E30" s="20"/>
      <c r="F30" s="20"/>
      <c r="G30" s="46"/>
      <c r="H30" s="20"/>
      <c r="I30" s="20"/>
      <c r="J30" s="36"/>
      <c r="K30" s="50"/>
      <c r="L30" s="36"/>
      <c r="M30" s="36"/>
      <c r="N30" s="85"/>
      <c r="O30" s="99"/>
      <c r="P30" s="104"/>
      <c r="Q30" s="99"/>
      <c r="R30" s="85"/>
      <c r="S30" s="99"/>
      <c r="T30" s="99"/>
      <c r="U30" s="99"/>
      <c r="V30" s="99"/>
      <c r="W30" s="136"/>
      <c r="X30" s="136"/>
      <c r="Y30" s="136"/>
      <c r="Z30" s="136"/>
      <c r="AA30" s="6"/>
    </row>
    <row r="31" spans="2:27" ht="16" customHeight="1" x14ac:dyDescent="0.2">
      <c r="B31" s="15" t="s">
        <v>71</v>
      </c>
      <c r="C31" s="21" t="s">
        <v>269</v>
      </c>
      <c r="D31" s="23" t="s">
        <v>6</v>
      </c>
      <c r="E31" s="33" t="s">
        <v>254</v>
      </c>
      <c r="F31" s="33" t="s">
        <v>256</v>
      </c>
      <c r="G31" s="47" t="s">
        <v>313</v>
      </c>
      <c r="H31" s="624" t="s">
        <v>261</v>
      </c>
      <c r="I31" s="625"/>
      <c r="J31" s="625"/>
      <c r="K31" s="625"/>
      <c r="L31" s="625"/>
      <c r="M31" s="625"/>
      <c r="N31" s="626"/>
      <c r="O31" s="100" t="s">
        <v>24</v>
      </c>
      <c r="P31" s="105" t="s">
        <v>123</v>
      </c>
      <c r="Q31" s="108" t="s">
        <v>83</v>
      </c>
      <c r="R31" s="33" t="s">
        <v>288</v>
      </c>
      <c r="S31" s="121"/>
      <c r="T31" s="99"/>
      <c r="U31" s="99"/>
      <c r="V31" s="99"/>
      <c r="W31" s="136"/>
      <c r="X31" s="136"/>
      <c r="Y31" s="136"/>
      <c r="Z31" s="136"/>
      <c r="AA31" s="6"/>
    </row>
    <row r="32" spans="2:27" ht="21" customHeight="1" x14ac:dyDescent="0.2">
      <c r="B32" s="472" t="s">
        <v>506</v>
      </c>
      <c r="C32" s="383" t="s">
        <v>90</v>
      </c>
      <c r="D32" s="473" t="s">
        <v>102</v>
      </c>
      <c r="E32" s="384" t="s">
        <v>524</v>
      </c>
      <c r="F32" s="384" t="s">
        <v>525</v>
      </c>
      <c r="G32" s="403">
        <v>1982</v>
      </c>
      <c r="H32" s="609" t="s">
        <v>151</v>
      </c>
      <c r="I32" s="610"/>
      <c r="J32" s="610"/>
      <c r="K32" s="610"/>
      <c r="L32" s="610"/>
      <c r="M32" s="610"/>
      <c r="N32" s="611"/>
      <c r="O32" s="474">
        <v>15</v>
      </c>
      <c r="P32" s="475">
        <v>1</v>
      </c>
      <c r="Q32" s="476" t="s">
        <v>65</v>
      </c>
      <c r="R32" s="478" t="s">
        <v>548</v>
      </c>
      <c r="S32" s="121"/>
      <c r="T32" s="99"/>
      <c r="U32" s="99"/>
      <c r="V32" s="99"/>
      <c r="W32" s="136"/>
      <c r="X32" s="136"/>
      <c r="Y32" s="136"/>
      <c r="Z32" s="136"/>
      <c r="AA32" s="6"/>
    </row>
    <row r="33" spans="2:27" ht="21" customHeight="1" x14ac:dyDescent="0.2">
      <c r="B33" s="369" t="s">
        <v>506</v>
      </c>
      <c r="C33" s="369" t="s">
        <v>87</v>
      </c>
      <c r="D33" s="477" t="s">
        <v>220</v>
      </c>
      <c r="E33" s="370" t="s">
        <v>396</v>
      </c>
      <c r="F33" s="370" t="s">
        <v>526</v>
      </c>
      <c r="G33" s="478">
        <v>1997</v>
      </c>
      <c r="H33" s="627" t="s">
        <v>151</v>
      </c>
      <c r="I33" s="628"/>
      <c r="J33" s="628"/>
      <c r="K33" s="628"/>
      <c r="L33" s="628"/>
      <c r="M33" s="628"/>
      <c r="N33" s="629"/>
      <c r="O33" s="479">
        <v>60</v>
      </c>
      <c r="P33" s="480">
        <v>2</v>
      </c>
      <c r="Q33" s="481" t="s">
        <v>65</v>
      </c>
      <c r="R33" s="518" t="s">
        <v>549</v>
      </c>
      <c r="S33" s="121"/>
      <c r="T33" s="99"/>
      <c r="U33" s="99"/>
      <c r="V33" s="99"/>
      <c r="W33" s="136"/>
      <c r="X33" s="136"/>
      <c r="Y33" s="136"/>
      <c r="Z33" s="136"/>
      <c r="AA33" s="6"/>
    </row>
    <row r="34" spans="2:27" ht="21" customHeight="1" x14ac:dyDescent="0.2">
      <c r="B34" s="390" t="s">
        <v>506</v>
      </c>
      <c r="C34" s="390" t="s">
        <v>90</v>
      </c>
      <c r="D34" s="482" t="s">
        <v>220</v>
      </c>
      <c r="E34" s="391" t="s">
        <v>399</v>
      </c>
      <c r="F34" s="391" t="s">
        <v>527</v>
      </c>
      <c r="G34" s="393">
        <v>1999</v>
      </c>
      <c r="H34" s="630" t="s">
        <v>151</v>
      </c>
      <c r="I34" s="631"/>
      <c r="J34" s="631"/>
      <c r="K34" s="631"/>
      <c r="L34" s="631"/>
      <c r="M34" s="631"/>
      <c r="N34" s="632"/>
      <c r="O34" s="483">
        <v>15</v>
      </c>
      <c r="P34" s="484">
        <v>2</v>
      </c>
      <c r="Q34" s="485" t="s">
        <v>65</v>
      </c>
      <c r="R34" s="485" t="s">
        <v>549</v>
      </c>
      <c r="S34" s="121"/>
      <c r="T34" s="99"/>
      <c r="U34" s="99"/>
      <c r="V34" s="99"/>
      <c r="W34" s="136"/>
      <c r="X34" s="136"/>
      <c r="Y34" s="136"/>
      <c r="Z34" s="136"/>
      <c r="AA34" s="6"/>
    </row>
    <row r="35" spans="2:27" ht="21" customHeight="1" x14ac:dyDescent="0.2">
      <c r="B35" s="486" t="s">
        <v>507</v>
      </c>
      <c r="C35" s="486" t="s">
        <v>59</v>
      </c>
      <c r="D35" s="487" t="s">
        <v>60</v>
      </c>
      <c r="E35" s="488" t="s">
        <v>400</v>
      </c>
      <c r="F35" s="439" t="s">
        <v>69</v>
      </c>
      <c r="G35" s="466">
        <v>1980</v>
      </c>
      <c r="H35" s="608" t="s">
        <v>151</v>
      </c>
      <c r="I35" s="608"/>
      <c r="J35" s="608"/>
      <c r="K35" s="608"/>
      <c r="L35" s="608"/>
      <c r="M35" s="608"/>
      <c r="N35" s="608"/>
      <c r="O35" s="489">
        <v>45</v>
      </c>
      <c r="P35" s="490">
        <v>1</v>
      </c>
      <c r="Q35" s="491" t="s">
        <v>65</v>
      </c>
      <c r="R35" s="519" t="s">
        <v>552</v>
      </c>
      <c r="S35" s="121"/>
      <c r="U35" s="99"/>
      <c r="V35" s="99"/>
      <c r="W35" s="136"/>
      <c r="X35" s="136"/>
      <c r="Y35" s="136"/>
      <c r="Z35" s="136"/>
      <c r="AA35" s="6"/>
    </row>
    <row r="36" spans="2:27" ht="21" customHeight="1" x14ac:dyDescent="0.2">
      <c r="B36" s="390" t="s">
        <v>507</v>
      </c>
      <c r="C36" s="390" t="s">
        <v>59</v>
      </c>
      <c r="D36" s="482" t="s">
        <v>60</v>
      </c>
      <c r="E36" s="391" t="s">
        <v>400</v>
      </c>
      <c r="F36" s="391" t="s">
        <v>85</v>
      </c>
      <c r="G36" s="393">
        <v>1984</v>
      </c>
      <c r="H36" s="612" t="s">
        <v>151</v>
      </c>
      <c r="I36" s="612"/>
      <c r="J36" s="612"/>
      <c r="K36" s="612"/>
      <c r="L36" s="612"/>
      <c r="M36" s="612"/>
      <c r="N36" s="612"/>
      <c r="O36" s="492">
        <v>90</v>
      </c>
      <c r="P36" s="493">
        <v>2</v>
      </c>
      <c r="Q36" s="367" t="s">
        <v>65</v>
      </c>
      <c r="R36" s="520" t="s">
        <v>553</v>
      </c>
      <c r="S36" s="121"/>
      <c r="U36" s="99"/>
      <c r="V36" s="99"/>
      <c r="W36" s="136"/>
      <c r="X36" s="136"/>
      <c r="Y36" s="136"/>
      <c r="Z36" s="136"/>
      <c r="AA36" s="6"/>
    </row>
    <row r="37" spans="2:27" ht="21" customHeight="1" x14ac:dyDescent="0.2">
      <c r="B37" s="486" t="s">
        <v>507</v>
      </c>
      <c r="C37" s="486" t="s">
        <v>528</v>
      </c>
      <c r="D37" s="487" t="s">
        <v>41</v>
      </c>
      <c r="E37" s="488" t="s">
        <v>529</v>
      </c>
      <c r="F37" s="488" t="s">
        <v>530</v>
      </c>
      <c r="G37" s="466">
        <v>1980</v>
      </c>
      <c r="H37" s="608" t="s">
        <v>151</v>
      </c>
      <c r="I37" s="608"/>
      <c r="J37" s="608"/>
      <c r="K37" s="608"/>
      <c r="L37" s="608"/>
      <c r="M37" s="608"/>
      <c r="N37" s="608"/>
      <c r="O37" s="494">
        <v>300</v>
      </c>
      <c r="P37" s="495">
        <v>2</v>
      </c>
      <c r="Q37" s="366" t="s">
        <v>68</v>
      </c>
      <c r="R37" s="519" t="s">
        <v>554</v>
      </c>
      <c r="S37" s="121"/>
      <c r="U37" s="99"/>
      <c r="V37" s="99"/>
      <c r="W37" s="136"/>
      <c r="X37" s="136"/>
      <c r="Y37" s="136"/>
      <c r="Z37" s="136"/>
      <c r="AA37" s="6"/>
    </row>
    <row r="38" spans="2:27" ht="21" customHeight="1" x14ac:dyDescent="0.2">
      <c r="B38" s="390" t="s">
        <v>507</v>
      </c>
      <c r="C38" s="390" t="s">
        <v>90</v>
      </c>
      <c r="D38" s="482" t="s">
        <v>41</v>
      </c>
      <c r="E38" s="391" t="s">
        <v>122</v>
      </c>
      <c r="F38" s="391" t="s">
        <v>92</v>
      </c>
      <c r="G38" s="393">
        <v>1995</v>
      </c>
      <c r="H38" s="612" t="s">
        <v>151</v>
      </c>
      <c r="I38" s="612"/>
      <c r="J38" s="612"/>
      <c r="K38" s="612"/>
      <c r="L38" s="612"/>
      <c r="M38" s="612"/>
      <c r="N38" s="612"/>
      <c r="O38" s="492">
        <v>31</v>
      </c>
      <c r="P38" s="493">
        <v>2</v>
      </c>
      <c r="Q38" s="367" t="s">
        <v>68</v>
      </c>
      <c r="R38" s="520" t="s">
        <v>555</v>
      </c>
      <c r="S38" s="121"/>
      <c r="U38" s="99"/>
      <c r="V38" s="99"/>
      <c r="W38" s="136"/>
      <c r="X38" s="136"/>
      <c r="Y38" s="136"/>
      <c r="Z38" s="136"/>
      <c r="AA38" s="6"/>
    </row>
    <row r="39" spans="2:27" ht="21" customHeight="1" x14ac:dyDescent="0.2">
      <c r="B39" s="496" t="s">
        <v>507</v>
      </c>
      <c r="C39" s="496" t="s">
        <v>531</v>
      </c>
      <c r="D39" s="497" t="s">
        <v>93</v>
      </c>
      <c r="E39" s="398" t="s">
        <v>532</v>
      </c>
      <c r="F39" s="398" t="s">
        <v>533</v>
      </c>
      <c r="G39" s="399">
        <v>1993</v>
      </c>
      <c r="H39" s="619" t="s">
        <v>459</v>
      </c>
      <c r="I39" s="620"/>
      <c r="J39" s="620"/>
      <c r="K39" s="620"/>
      <c r="L39" s="620"/>
      <c r="M39" s="620"/>
      <c r="N39" s="621"/>
      <c r="O39" s="400">
        <v>26</v>
      </c>
      <c r="P39" s="498">
        <v>2</v>
      </c>
      <c r="Q39" s="359" t="s">
        <v>65</v>
      </c>
      <c r="R39" s="521" t="s">
        <v>556</v>
      </c>
      <c r="S39" s="121"/>
      <c r="U39" s="99"/>
      <c r="V39" s="99"/>
      <c r="W39" s="136"/>
      <c r="X39" s="136"/>
      <c r="Y39" s="136"/>
      <c r="Z39" s="136"/>
      <c r="AA39" s="6"/>
    </row>
    <row r="40" spans="2:27" ht="21" customHeight="1" x14ac:dyDescent="0.2">
      <c r="B40" s="472" t="s">
        <v>507</v>
      </c>
      <c r="C40" s="472" t="s">
        <v>59</v>
      </c>
      <c r="D40" s="499" t="s">
        <v>102</v>
      </c>
      <c r="E40" s="402" t="s">
        <v>360</v>
      </c>
      <c r="F40" s="402" t="s">
        <v>162</v>
      </c>
      <c r="G40" s="403">
        <v>1972</v>
      </c>
      <c r="H40" s="622" t="s">
        <v>151</v>
      </c>
      <c r="I40" s="622"/>
      <c r="J40" s="622"/>
      <c r="K40" s="622"/>
      <c r="L40" s="622"/>
      <c r="M40" s="622"/>
      <c r="N40" s="622"/>
      <c r="O40" s="500">
        <v>100</v>
      </c>
      <c r="P40" s="501">
        <v>4</v>
      </c>
      <c r="Q40" s="502" t="s">
        <v>68</v>
      </c>
      <c r="R40" s="380" t="s">
        <v>552</v>
      </c>
      <c r="S40" s="121"/>
      <c r="U40" s="99"/>
      <c r="V40" s="99"/>
      <c r="W40" s="136"/>
      <c r="X40" s="136"/>
      <c r="Y40" s="136"/>
      <c r="Z40" s="136"/>
      <c r="AA40" s="6"/>
    </row>
    <row r="41" spans="2:27" ht="21" customHeight="1" x14ac:dyDescent="0.2">
      <c r="B41" s="503" t="s">
        <v>507</v>
      </c>
      <c r="C41" s="503" t="s">
        <v>90</v>
      </c>
      <c r="D41" s="504" t="s">
        <v>534</v>
      </c>
      <c r="E41" s="505" t="s">
        <v>535</v>
      </c>
      <c r="F41" s="505" t="s">
        <v>536</v>
      </c>
      <c r="G41" s="416">
        <v>1974</v>
      </c>
      <c r="H41" s="623" t="s">
        <v>151</v>
      </c>
      <c r="I41" s="623"/>
      <c r="J41" s="623"/>
      <c r="K41" s="623"/>
      <c r="L41" s="623"/>
      <c r="M41" s="623"/>
      <c r="N41" s="623"/>
      <c r="O41" s="506">
        <v>5</v>
      </c>
      <c r="P41" s="507">
        <v>1</v>
      </c>
      <c r="Q41" s="508" t="s">
        <v>68</v>
      </c>
      <c r="R41" s="522" t="s">
        <v>554</v>
      </c>
      <c r="S41" s="121"/>
      <c r="U41" s="99"/>
      <c r="V41" s="99"/>
      <c r="W41" s="136"/>
      <c r="X41" s="136"/>
      <c r="Y41" s="136"/>
      <c r="Z41" s="136"/>
      <c r="AA41" s="6"/>
    </row>
    <row r="42" spans="2:27" ht="21" customHeight="1" x14ac:dyDescent="0.2">
      <c r="B42" s="383" t="s">
        <v>507</v>
      </c>
      <c r="C42" s="383" t="s">
        <v>531</v>
      </c>
      <c r="D42" s="473" t="s">
        <v>534</v>
      </c>
      <c r="E42" s="384" t="s">
        <v>535</v>
      </c>
      <c r="F42" s="384" t="s">
        <v>536</v>
      </c>
      <c r="G42" s="385">
        <v>1996</v>
      </c>
      <c r="H42" s="607" t="s">
        <v>151</v>
      </c>
      <c r="I42" s="607"/>
      <c r="J42" s="607"/>
      <c r="K42" s="607"/>
      <c r="L42" s="607"/>
      <c r="M42" s="607"/>
      <c r="N42" s="607"/>
      <c r="O42" s="509">
        <v>3</v>
      </c>
      <c r="P42" s="510">
        <v>1</v>
      </c>
      <c r="Q42" s="364" t="s">
        <v>68</v>
      </c>
      <c r="R42" s="523" t="s">
        <v>554</v>
      </c>
      <c r="S42" s="121"/>
      <c r="U42" s="99"/>
      <c r="V42" s="99"/>
      <c r="W42" s="136"/>
      <c r="X42" s="136"/>
      <c r="Y42" s="136"/>
      <c r="Z42" s="136"/>
      <c r="AA42" s="6"/>
    </row>
    <row r="43" spans="2:27" ht="21" customHeight="1" x14ac:dyDescent="0.2">
      <c r="B43" s="383" t="s">
        <v>507</v>
      </c>
      <c r="C43" s="383" t="s">
        <v>90</v>
      </c>
      <c r="D43" s="473" t="s">
        <v>534</v>
      </c>
      <c r="E43" s="384" t="s">
        <v>537</v>
      </c>
      <c r="F43" s="384" t="s">
        <v>538</v>
      </c>
      <c r="G43" s="385">
        <v>1981</v>
      </c>
      <c r="H43" s="607" t="s">
        <v>151</v>
      </c>
      <c r="I43" s="607"/>
      <c r="J43" s="607"/>
      <c r="K43" s="607"/>
      <c r="L43" s="607"/>
      <c r="M43" s="607"/>
      <c r="N43" s="607"/>
      <c r="O43" s="509">
        <v>5</v>
      </c>
      <c r="P43" s="510">
        <v>1</v>
      </c>
      <c r="Q43" s="364" t="s">
        <v>68</v>
      </c>
      <c r="R43" s="523" t="s">
        <v>554</v>
      </c>
      <c r="S43" s="121"/>
      <c r="U43" s="99"/>
      <c r="V43" s="99"/>
      <c r="W43" s="136"/>
      <c r="X43" s="136"/>
      <c r="Y43" s="136"/>
      <c r="Z43" s="136"/>
      <c r="AA43" s="6"/>
    </row>
    <row r="44" spans="2:27" ht="21" customHeight="1" x14ac:dyDescent="0.2">
      <c r="B44" s="376" t="s">
        <v>507</v>
      </c>
      <c r="C44" s="376" t="s">
        <v>90</v>
      </c>
      <c r="D44" s="511" t="s">
        <v>534</v>
      </c>
      <c r="E44" s="377" t="s">
        <v>539</v>
      </c>
      <c r="F44" s="377" t="s">
        <v>540</v>
      </c>
      <c r="G44" s="378">
        <v>1989</v>
      </c>
      <c r="H44" s="608" t="s">
        <v>151</v>
      </c>
      <c r="I44" s="608"/>
      <c r="J44" s="608"/>
      <c r="K44" s="608"/>
      <c r="L44" s="608"/>
      <c r="M44" s="608"/>
      <c r="N44" s="608"/>
      <c r="O44" s="512">
        <v>4</v>
      </c>
      <c r="P44" s="513">
        <v>1</v>
      </c>
      <c r="Q44" s="514" t="s">
        <v>68</v>
      </c>
      <c r="R44" s="519" t="s">
        <v>554</v>
      </c>
      <c r="S44" s="121"/>
      <c r="U44" s="99"/>
      <c r="V44" s="99"/>
      <c r="W44" s="136"/>
      <c r="X44" s="136"/>
      <c r="Y44" s="136"/>
      <c r="Z44" s="136"/>
      <c r="AA44" s="6"/>
    </row>
    <row r="45" spans="2:27" ht="21" customHeight="1" x14ac:dyDescent="0.2">
      <c r="B45" s="472" t="s">
        <v>507</v>
      </c>
      <c r="C45" s="472" t="s">
        <v>90</v>
      </c>
      <c r="D45" s="499" t="s">
        <v>224</v>
      </c>
      <c r="E45" s="402" t="s">
        <v>541</v>
      </c>
      <c r="F45" s="402" t="s">
        <v>46</v>
      </c>
      <c r="G45" s="403">
        <v>1996</v>
      </c>
      <c r="H45" s="609" t="s">
        <v>460</v>
      </c>
      <c r="I45" s="610"/>
      <c r="J45" s="610"/>
      <c r="K45" s="610"/>
      <c r="L45" s="610"/>
      <c r="M45" s="610"/>
      <c r="N45" s="611"/>
      <c r="O45" s="404">
        <v>26</v>
      </c>
      <c r="P45" s="501">
        <v>2</v>
      </c>
      <c r="Q45" s="361" t="s">
        <v>68</v>
      </c>
      <c r="R45" s="524" t="s">
        <v>557</v>
      </c>
      <c r="S45" s="121"/>
      <c r="U45" s="99"/>
      <c r="V45" s="99"/>
      <c r="W45" s="136"/>
      <c r="X45" s="136"/>
      <c r="Y45" s="136"/>
      <c r="Z45" s="136"/>
      <c r="AA45" s="6"/>
    </row>
    <row r="46" spans="2:27" ht="21" customHeight="1" x14ac:dyDescent="0.2">
      <c r="B46" s="369" t="s">
        <v>507</v>
      </c>
      <c r="C46" s="369" t="s">
        <v>59</v>
      </c>
      <c r="D46" s="515" t="s">
        <v>515</v>
      </c>
      <c r="E46" s="370" t="s">
        <v>394</v>
      </c>
      <c r="F46" s="370" t="s">
        <v>542</v>
      </c>
      <c r="G46" s="371">
        <v>1985</v>
      </c>
      <c r="H46" s="601" t="s">
        <v>543</v>
      </c>
      <c r="I46" s="602"/>
      <c r="J46" s="602"/>
      <c r="K46" s="602"/>
      <c r="L46" s="602"/>
      <c r="M46" s="602"/>
      <c r="N46" s="603"/>
      <c r="O46" s="479">
        <v>150</v>
      </c>
      <c r="P46" s="480">
        <v>2</v>
      </c>
      <c r="Q46" s="481" t="s">
        <v>65</v>
      </c>
      <c r="R46" s="525" t="s">
        <v>558</v>
      </c>
      <c r="S46" s="121"/>
      <c r="U46" s="99"/>
      <c r="V46" s="99"/>
      <c r="W46" s="136"/>
      <c r="X46" s="136"/>
      <c r="Y46" s="136"/>
      <c r="Z46" s="136"/>
      <c r="AA46" s="6"/>
    </row>
    <row r="47" spans="2:27" ht="21" customHeight="1" x14ac:dyDescent="0.2">
      <c r="B47" s="383" t="s">
        <v>507</v>
      </c>
      <c r="C47" s="383" t="s">
        <v>59</v>
      </c>
      <c r="D47" s="473" t="s">
        <v>515</v>
      </c>
      <c r="E47" s="384" t="s">
        <v>394</v>
      </c>
      <c r="F47" s="384" t="s">
        <v>544</v>
      </c>
      <c r="G47" s="385">
        <v>2001</v>
      </c>
      <c r="H47" s="604" t="s">
        <v>543</v>
      </c>
      <c r="I47" s="605"/>
      <c r="J47" s="605"/>
      <c r="K47" s="605"/>
      <c r="L47" s="605"/>
      <c r="M47" s="605"/>
      <c r="N47" s="606"/>
      <c r="O47" s="516">
        <v>150</v>
      </c>
      <c r="P47" s="510">
        <v>1</v>
      </c>
      <c r="Q47" s="388" t="s">
        <v>65</v>
      </c>
      <c r="R47" s="526" t="s">
        <v>558</v>
      </c>
      <c r="S47" s="121"/>
      <c r="U47" s="99"/>
      <c r="V47" s="99"/>
      <c r="W47" s="136"/>
      <c r="X47" s="136"/>
      <c r="Y47" s="136"/>
      <c r="Z47" s="136"/>
      <c r="AA47" s="6"/>
    </row>
    <row r="48" spans="2:27" ht="21" customHeight="1" x14ac:dyDescent="0.2">
      <c r="B48" s="383" t="s">
        <v>507</v>
      </c>
      <c r="C48" s="383" t="s">
        <v>545</v>
      </c>
      <c r="D48" s="473" t="s">
        <v>546</v>
      </c>
      <c r="E48" s="384" t="s">
        <v>299</v>
      </c>
      <c r="F48" s="384" t="s">
        <v>108</v>
      </c>
      <c r="G48" s="385">
        <v>1991</v>
      </c>
      <c r="H48" s="604" t="s">
        <v>543</v>
      </c>
      <c r="I48" s="605"/>
      <c r="J48" s="605"/>
      <c r="K48" s="605"/>
      <c r="L48" s="605"/>
      <c r="M48" s="605"/>
      <c r="N48" s="606"/>
      <c r="O48" s="516">
        <v>105</v>
      </c>
      <c r="P48" s="510">
        <v>2</v>
      </c>
      <c r="Q48" s="388" t="s">
        <v>65</v>
      </c>
      <c r="R48" s="526" t="s">
        <v>558</v>
      </c>
      <c r="S48" s="121"/>
      <c r="U48" s="99"/>
      <c r="V48" s="99"/>
      <c r="W48" s="136"/>
      <c r="X48" s="136"/>
      <c r="Y48" s="136"/>
      <c r="Z48" s="136"/>
      <c r="AA48" s="6"/>
    </row>
    <row r="49" spans="2:30" ht="21" customHeight="1" x14ac:dyDescent="0.2">
      <c r="B49" s="390" t="s">
        <v>507</v>
      </c>
      <c r="C49" s="390" t="s">
        <v>90</v>
      </c>
      <c r="D49" s="482" t="s">
        <v>515</v>
      </c>
      <c r="E49" s="391" t="s">
        <v>96</v>
      </c>
      <c r="F49" s="391" t="s">
        <v>111</v>
      </c>
      <c r="G49" s="393">
        <v>1991</v>
      </c>
      <c r="H49" s="613" t="s">
        <v>547</v>
      </c>
      <c r="I49" s="614"/>
      <c r="J49" s="614"/>
      <c r="K49" s="614"/>
      <c r="L49" s="614"/>
      <c r="M49" s="614"/>
      <c r="N49" s="615"/>
      <c r="O49" s="517">
        <v>15</v>
      </c>
      <c r="P49" s="493">
        <v>2</v>
      </c>
      <c r="Q49" s="396" t="s">
        <v>65</v>
      </c>
      <c r="R49" s="527" t="s">
        <v>558</v>
      </c>
      <c r="S49" s="122"/>
      <c r="U49" s="130"/>
      <c r="V49" s="99"/>
      <c r="W49" s="137"/>
      <c r="X49" s="143"/>
      <c r="Y49" s="85"/>
      <c r="Z49" s="137"/>
      <c r="AA49" s="6"/>
    </row>
    <row r="50" spans="2:30" ht="21.5" x14ac:dyDescent="0.2">
      <c r="B50" s="17"/>
      <c r="C50" s="17"/>
      <c r="D50" s="24"/>
      <c r="E50" s="6"/>
      <c r="F50" s="6"/>
      <c r="G50" s="49"/>
      <c r="H50" s="64"/>
      <c r="I50" s="616" t="s">
        <v>31</v>
      </c>
      <c r="J50" s="616"/>
      <c r="K50" s="616"/>
      <c r="L50" s="74">
        <f>COUNTIF($B$32:$B$49,"休止")</f>
        <v>3</v>
      </c>
      <c r="M50" s="617" t="s">
        <v>244</v>
      </c>
      <c r="N50" s="618"/>
      <c r="O50" s="93">
        <f>SUMIF($B$32:$B$49,"休止",O32:O49)</f>
        <v>90</v>
      </c>
      <c r="P50" s="93">
        <f>SUMIF($B$32:$B$49,"休止",P32:P49)</f>
        <v>5</v>
      </c>
      <c r="Q50" s="114"/>
      <c r="R50" s="119"/>
      <c r="S50" s="119"/>
      <c r="T50" s="99"/>
      <c r="U50" s="130"/>
      <c r="V50" s="99"/>
      <c r="W50" s="137"/>
      <c r="X50" s="143"/>
      <c r="Y50" s="85"/>
      <c r="Z50" s="137"/>
      <c r="AA50" s="6"/>
    </row>
    <row r="51" spans="2:30" ht="21.5" x14ac:dyDescent="0.2">
      <c r="B51" s="13" t="s">
        <v>216</v>
      </c>
      <c r="C51" s="13"/>
      <c r="D51" s="13"/>
      <c r="E51" s="13"/>
      <c r="F51" s="36"/>
      <c r="G51" s="50"/>
      <c r="H51" s="65"/>
      <c r="I51" s="594" t="s">
        <v>225</v>
      </c>
      <c r="J51" s="594"/>
      <c r="K51" s="594"/>
      <c r="L51" s="70">
        <f>COUNTIF($B$32:$B$49,"廃止")</f>
        <v>15</v>
      </c>
      <c r="M51" s="595" t="s">
        <v>244</v>
      </c>
      <c r="N51" s="596"/>
      <c r="O51" s="96">
        <f>SUMIF($B$32:$B$49,"廃止",O32:O49)</f>
        <v>1055</v>
      </c>
      <c r="P51" s="96">
        <f>SUMIF($B$32:$B$49,"廃止",P32:P49)</f>
        <v>26</v>
      </c>
      <c r="Q51" s="115"/>
      <c r="R51" s="13"/>
      <c r="S51" s="116"/>
      <c r="T51" s="116"/>
      <c r="U51" s="6"/>
      <c r="V51" s="116"/>
      <c r="W51" s="7"/>
      <c r="X51" s="7"/>
      <c r="Y51" s="7"/>
      <c r="Z51" s="7"/>
      <c r="AA51" s="6"/>
    </row>
    <row r="52" spans="2:30" ht="21.5" x14ac:dyDescent="0.2">
      <c r="B52" s="13" t="s">
        <v>481</v>
      </c>
      <c r="C52" s="6"/>
      <c r="D52" s="7"/>
      <c r="E52" s="7"/>
      <c r="F52" s="7"/>
      <c r="G52" s="37"/>
      <c r="H52" s="65"/>
      <c r="I52" s="594" t="s">
        <v>463</v>
      </c>
      <c r="J52" s="594"/>
      <c r="K52" s="594"/>
      <c r="L52" s="70">
        <f>SUM(L50:L51)</f>
        <v>18</v>
      </c>
      <c r="M52" s="595" t="s">
        <v>244</v>
      </c>
      <c r="N52" s="596"/>
      <c r="O52" s="96">
        <f>SUM(O50:O51)</f>
        <v>1145</v>
      </c>
      <c r="P52" s="96">
        <f>SUM(P50:P51)</f>
        <v>31</v>
      </c>
      <c r="Q52" s="116"/>
      <c r="R52" s="116"/>
      <c r="S52" s="116"/>
      <c r="T52" s="116"/>
      <c r="U52" s="6"/>
      <c r="V52" s="116"/>
      <c r="W52" s="7"/>
      <c r="X52" s="7"/>
      <c r="Y52" s="7"/>
      <c r="Z52" s="7"/>
      <c r="AA52" s="6"/>
      <c r="AB52" s="1"/>
    </row>
    <row r="53" spans="2:30" ht="15.75" customHeight="1" x14ac:dyDescent="0.2">
      <c r="B53" s="13" t="s">
        <v>551</v>
      </c>
      <c r="C53" s="6"/>
      <c r="D53" s="7"/>
      <c r="E53" s="7"/>
      <c r="F53" s="7"/>
      <c r="G53" s="37"/>
      <c r="H53" s="528"/>
      <c r="I53" s="185"/>
      <c r="J53" s="185"/>
      <c r="K53" s="185"/>
      <c r="L53" s="185"/>
      <c r="M53" s="181"/>
      <c r="N53" s="181"/>
      <c r="O53" s="99"/>
      <c r="P53" s="99"/>
      <c r="Q53" s="116"/>
      <c r="R53" s="116"/>
      <c r="S53" s="116"/>
      <c r="T53" s="116"/>
      <c r="U53" s="6"/>
      <c r="V53" s="116"/>
      <c r="W53" s="7"/>
      <c r="X53" s="7"/>
      <c r="Y53" s="7"/>
      <c r="Z53" s="7"/>
      <c r="AA53" s="6"/>
      <c r="AB53" s="1"/>
    </row>
    <row r="54" spans="2:30" s="6" customFormat="1" ht="15.75" customHeight="1" x14ac:dyDescent="0.2">
      <c r="B54" s="18" t="s">
        <v>550</v>
      </c>
      <c r="C54" s="22"/>
      <c r="D54" s="22"/>
      <c r="E54" s="22"/>
      <c r="F54" s="22"/>
      <c r="G54" s="51"/>
      <c r="H54" s="66"/>
      <c r="I54" s="66"/>
      <c r="J54" s="66"/>
      <c r="K54" s="66"/>
      <c r="L54" s="66"/>
      <c r="M54" s="66"/>
      <c r="N54" s="66"/>
      <c r="O54" s="66"/>
      <c r="P54" s="66"/>
      <c r="Q54" s="117"/>
      <c r="R54" s="117"/>
      <c r="S54" s="117"/>
      <c r="T54" s="117"/>
      <c r="U54" s="131"/>
      <c r="V54" s="117"/>
      <c r="W54" s="66"/>
      <c r="X54" s="66"/>
      <c r="Y54" s="66"/>
      <c r="Z54" s="148"/>
      <c r="AB54" s="7"/>
      <c r="AC54" s="7"/>
      <c r="AD54" s="7"/>
    </row>
    <row r="55" spans="2:30" ht="38.25" customHeight="1" x14ac:dyDescent="0.2">
      <c r="B55" s="6"/>
      <c r="C55" s="6"/>
      <c r="D55" s="7"/>
      <c r="E55" s="7"/>
      <c r="F55" s="7"/>
      <c r="G55" s="37"/>
      <c r="H55" s="7"/>
      <c r="I55" s="7"/>
      <c r="J55" s="7"/>
      <c r="K55" s="7"/>
      <c r="L55" s="7"/>
      <c r="M55" s="7"/>
      <c r="N55" s="7"/>
      <c r="O55" s="7"/>
      <c r="P55" s="7"/>
      <c r="Q55" s="106"/>
      <c r="R55" s="106"/>
      <c r="S55" s="106"/>
      <c r="T55" s="106"/>
      <c r="U55" s="6"/>
      <c r="V55" s="106"/>
      <c r="W55" s="7"/>
      <c r="X55" s="7"/>
      <c r="Y55" s="7"/>
      <c r="Z55" s="7"/>
      <c r="AA55" s="6"/>
      <c r="AB55" s="1"/>
    </row>
    <row r="56" spans="2:30" ht="38.25" customHeight="1" x14ac:dyDescent="0.2">
      <c r="B56" s="6"/>
      <c r="C56" s="6"/>
      <c r="D56" s="7"/>
      <c r="E56" s="7"/>
      <c r="F56" s="7"/>
      <c r="G56" s="37"/>
      <c r="H56" s="7"/>
      <c r="I56" s="7"/>
      <c r="J56" s="7"/>
      <c r="K56" s="7"/>
      <c r="L56" s="7"/>
      <c r="M56" s="7"/>
      <c r="N56" s="7"/>
      <c r="O56" s="7"/>
      <c r="P56" s="7"/>
      <c r="Q56" s="106"/>
      <c r="R56" s="106"/>
      <c r="S56" s="106"/>
      <c r="T56" s="106"/>
      <c r="U56" s="6"/>
      <c r="V56" s="106"/>
      <c r="W56" s="7"/>
      <c r="X56" s="7"/>
      <c r="Y56" s="7"/>
      <c r="Z56" s="7"/>
      <c r="AA56" s="6"/>
      <c r="AB56" s="1"/>
    </row>
  </sheetData>
  <mergeCells count="58">
    <mergeCell ref="T3:T4"/>
    <mergeCell ref="U3:U4"/>
    <mergeCell ref="V3:V4"/>
    <mergeCell ref="M25:N25"/>
    <mergeCell ref="M26:N26"/>
    <mergeCell ref="M27:N27"/>
    <mergeCell ref="O3:O4"/>
    <mergeCell ref="P3:P4"/>
    <mergeCell ref="M28:N28"/>
    <mergeCell ref="H29:J29"/>
    <mergeCell ref="M29:N29"/>
    <mergeCell ref="H31:N31"/>
    <mergeCell ref="H32:N32"/>
    <mergeCell ref="H33:N33"/>
    <mergeCell ref="H34:N34"/>
    <mergeCell ref="H35:N35"/>
    <mergeCell ref="H36:N36"/>
    <mergeCell ref="H37:N37"/>
    <mergeCell ref="H49:N49"/>
    <mergeCell ref="I50:K50"/>
    <mergeCell ref="M50:N50"/>
    <mergeCell ref="H38:N38"/>
    <mergeCell ref="H39:N39"/>
    <mergeCell ref="H40:N40"/>
    <mergeCell ref="H41:N41"/>
    <mergeCell ref="H42:N42"/>
    <mergeCell ref="I51:K51"/>
    <mergeCell ref="M51:N51"/>
    <mergeCell ref="I52:K52"/>
    <mergeCell ref="M52:N52"/>
    <mergeCell ref="B3:B5"/>
    <mergeCell ref="C3:C5"/>
    <mergeCell ref="D3:D5"/>
    <mergeCell ref="E3:E5"/>
    <mergeCell ref="F3:F5"/>
    <mergeCell ref="G3:G5"/>
    <mergeCell ref="H46:N46"/>
    <mergeCell ref="H47:N47"/>
    <mergeCell ref="H48:N48"/>
    <mergeCell ref="H43:N43"/>
    <mergeCell ref="H44:N44"/>
    <mergeCell ref="H45:N45"/>
    <mergeCell ref="Y3:Y5"/>
    <mergeCell ref="Z3:Z5"/>
    <mergeCell ref="H4:H5"/>
    <mergeCell ref="I4:I5"/>
    <mergeCell ref="J4:J5"/>
    <mergeCell ref="K4:K5"/>
    <mergeCell ref="L4:L5"/>
    <mergeCell ref="M4:M5"/>
    <mergeCell ref="N4:N5"/>
    <mergeCell ref="W4:W5"/>
    <mergeCell ref="X4:X5"/>
    <mergeCell ref="H3:N3"/>
    <mergeCell ref="W3:X3"/>
    <mergeCell ref="Q3:Q4"/>
    <mergeCell ref="R3:R5"/>
    <mergeCell ref="S3:S4"/>
  </mergeCells>
  <phoneticPr fontId="5"/>
  <printOptions horizontalCentered="1"/>
  <pageMargins left="0.39370078740157483" right="0" top="0.39370078740157483" bottom="0.39370078740157483" header="0" footer="0"/>
  <pageSetup paperSize="9" scale="40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B1:X78"/>
  <sheetViews>
    <sheetView showGridLines="0" view="pageBreakPreview" topLeftCell="A4" zoomScale="60" zoomScaleNormal="75" workbookViewId="0">
      <selection activeCell="O14" sqref="O14"/>
    </sheetView>
  </sheetViews>
  <sheetFormatPr defaultColWidth="9" defaultRowHeight="38.25" customHeight="1" x14ac:dyDescent="0.2"/>
  <cols>
    <col min="1" max="1" width="1.6328125" style="1" customWidth="1"/>
    <col min="2" max="3" width="5.6328125" style="1" customWidth="1"/>
    <col min="4" max="4" width="13.6328125" style="2" customWidth="1"/>
    <col min="5" max="5" width="44.6328125" style="2" customWidth="1"/>
    <col min="6" max="6" width="50.26953125" style="2" customWidth="1"/>
    <col min="7" max="7" width="10.6328125" style="2" customWidth="1"/>
    <col min="8" max="12" width="5.6328125" style="2" customWidth="1"/>
    <col min="13" max="13" width="11.6328125" style="2" customWidth="1"/>
    <col min="14" max="14" width="12.7265625" style="4" customWidth="1"/>
    <col min="15" max="15" width="11.6328125" style="4" customWidth="1"/>
    <col min="16" max="19" width="5.6328125" style="4" customWidth="1"/>
    <col min="20" max="20" width="9.6328125" style="4" customWidth="1"/>
    <col min="21" max="21" width="9.6328125" style="2" customWidth="1"/>
    <col min="22" max="22" width="35.6328125" style="1" customWidth="1"/>
    <col min="23" max="23" width="9" style="2"/>
    <col min="24" max="16384" width="9" style="1"/>
  </cols>
  <sheetData>
    <row r="1" spans="2:24" s="150" customFormat="1" ht="30" customHeight="1" x14ac:dyDescent="0.2">
      <c r="B1" s="8" t="s">
        <v>290</v>
      </c>
      <c r="C1" s="139"/>
      <c r="D1" s="165"/>
      <c r="E1" s="139"/>
      <c r="F1" s="139"/>
      <c r="G1" s="139"/>
      <c r="H1" s="139"/>
      <c r="I1" s="165"/>
      <c r="J1" s="139"/>
      <c r="K1" s="139"/>
      <c r="L1" s="139"/>
      <c r="M1" s="139"/>
      <c r="N1" s="223"/>
      <c r="O1" s="223"/>
      <c r="P1" s="223"/>
      <c r="Q1" s="223"/>
      <c r="R1" s="223"/>
      <c r="S1" s="223"/>
      <c r="T1" s="223"/>
      <c r="U1" s="139"/>
      <c r="V1" s="138" t="s">
        <v>485</v>
      </c>
      <c r="W1" s="139"/>
      <c r="X1" s="273">
        <v>0.25</v>
      </c>
    </row>
    <row r="2" spans="2:24" ht="1" customHeight="1" x14ac:dyDescent="0.2">
      <c r="B2" s="8"/>
      <c r="C2" s="6"/>
      <c r="D2" s="166"/>
      <c r="E2" s="7"/>
      <c r="F2" s="7"/>
      <c r="G2" s="7"/>
      <c r="H2" s="7"/>
      <c r="I2" s="190"/>
      <c r="J2" s="7"/>
      <c r="K2" s="7"/>
      <c r="L2" s="7"/>
      <c r="M2" s="7"/>
      <c r="N2" s="106"/>
      <c r="O2" s="106"/>
      <c r="P2" s="106"/>
      <c r="Q2" s="106"/>
      <c r="R2" s="106"/>
      <c r="S2" s="106"/>
      <c r="T2" s="106"/>
      <c r="U2" s="139"/>
      <c r="V2" s="266"/>
      <c r="W2" s="139"/>
      <c r="X2" s="274"/>
    </row>
    <row r="3" spans="2:24" s="5" customFormat="1" ht="23.25" customHeight="1" x14ac:dyDescent="0.2">
      <c r="B3" s="678" t="s">
        <v>70</v>
      </c>
      <c r="C3" s="679"/>
      <c r="D3" s="684" t="s">
        <v>137</v>
      </c>
      <c r="E3" s="584" t="s">
        <v>139</v>
      </c>
      <c r="F3" s="584" t="s">
        <v>222</v>
      </c>
      <c r="G3" s="684" t="s">
        <v>140</v>
      </c>
      <c r="H3" s="648" t="s">
        <v>145</v>
      </c>
      <c r="I3" s="669"/>
      <c r="J3" s="669"/>
      <c r="K3" s="669"/>
      <c r="L3" s="670"/>
      <c r="M3" s="687" t="s">
        <v>148</v>
      </c>
      <c r="N3" s="687" t="s">
        <v>403</v>
      </c>
      <c r="O3" s="687" t="s">
        <v>404</v>
      </c>
      <c r="P3" s="671" t="s">
        <v>101</v>
      </c>
      <c r="Q3" s="672"/>
      <c r="R3" s="672"/>
      <c r="S3" s="672"/>
      <c r="T3" s="666" t="s">
        <v>58</v>
      </c>
      <c r="U3" s="585" t="s">
        <v>149</v>
      </c>
      <c r="V3" s="584" t="s">
        <v>154</v>
      </c>
      <c r="W3" s="149"/>
    </row>
    <row r="4" spans="2:24" s="5" customFormat="1" ht="45.75" customHeight="1" x14ac:dyDescent="0.2">
      <c r="B4" s="680"/>
      <c r="C4" s="681"/>
      <c r="D4" s="685"/>
      <c r="E4" s="584"/>
      <c r="F4" s="584"/>
      <c r="G4" s="590"/>
      <c r="H4" s="593" t="s">
        <v>151</v>
      </c>
      <c r="I4" s="593" t="s">
        <v>152</v>
      </c>
      <c r="J4" s="593" t="s">
        <v>153</v>
      </c>
      <c r="K4" s="593" t="s">
        <v>155</v>
      </c>
      <c r="L4" s="593" t="s">
        <v>237</v>
      </c>
      <c r="M4" s="688"/>
      <c r="N4" s="688"/>
      <c r="O4" s="688"/>
      <c r="P4" s="592" t="s">
        <v>156</v>
      </c>
      <c r="Q4" s="668" t="s">
        <v>159</v>
      </c>
      <c r="R4" s="592" t="s">
        <v>11</v>
      </c>
      <c r="S4" s="592" t="s">
        <v>237</v>
      </c>
      <c r="T4" s="584"/>
      <c r="U4" s="667"/>
      <c r="V4" s="584"/>
      <c r="W4" s="149"/>
    </row>
    <row r="5" spans="2:24" s="5" customFormat="1" ht="17.25" customHeight="1" x14ac:dyDescent="0.2">
      <c r="B5" s="682"/>
      <c r="C5" s="683"/>
      <c r="D5" s="686"/>
      <c r="E5" s="584"/>
      <c r="F5" s="584"/>
      <c r="G5" s="591"/>
      <c r="H5" s="657"/>
      <c r="I5" s="658"/>
      <c r="J5" s="658"/>
      <c r="K5" s="658"/>
      <c r="L5" s="658"/>
      <c r="M5" s="16" t="s">
        <v>161</v>
      </c>
      <c r="N5" s="107" t="s">
        <v>164</v>
      </c>
      <c r="O5" s="107" t="s">
        <v>164</v>
      </c>
      <c r="P5" s="580"/>
      <c r="Q5" s="658"/>
      <c r="R5" s="580"/>
      <c r="S5" s="580"/>
      <c r="T5" s="584"/>
      <c r="U5" s="667"/>
      <c r="V5" s="584"/>
      <c r="W5" s="149"/>
    </row>
    <row r="6" spans="2:24" ht="28.5" customHeight="1" x14ac:dyDescent="0.2">
      <c r="B6" s="756">
        <v>1</v>
      </c>
      <c r="C6" s="757"/>
      <c r="D6" s="429" t="s">
        <v>60</v>
      </c>
      <c r="E6" s="430" t="s">
        <v>356</v>
      </c>
      <c r="F6" s="430" t="s">
        <v>115</v>
      </c>
      <c r="G6" s="371">
        <v>1997</v>
      </c>
      <c r="H6" s="440"/>
      <c r="I6" s="440"/>
      <c r="J6" s="440" t="s">
        <v>14</v>
      </c>
      <c r="K6" s="440"/>
      <c r="L6" s="440" t="s">
        <v>14</v>
      </c>
      <c r="M6" s="441">
        <v>96</v>
      </c>
      <c r="N6" s="442">
        <v>25809</v>
      </c>
      <c r="O6" s="442">
        <v>19819</v>
      </c>
      <c r="P6" s="443" t="s">
        <v>14</v>
      </c>
      <c r="Q6" s="443" t="s">
        <v>14</v>
      </c>
      <c r="R6" s="443"/>
      <c r="S6" s="443"/>
      <c r="T6" s="371" t="s">
        <v>516</v>
      </c>
      <c r="U6" s="373" t="s">
        <v>65</v>
      </c>
      <c r="V6" s="371"/>
      <c r="W6" s="7"/>
    </row>
    <row r="7" spans="2:24" ht="28.5" customHeight="1" x14ac:dyDescent="0.2">
      <c r="B7" s="758">
        <v>2</v>
      </c>
      <c r="C7" s="759"/>
      <c r="D7" s="431" t="s">
        <v>60</v>
      </c>
      <c r="E7" s="432" t="s">
        <v>286</v>
      </c>
      <c r="F7" s="432" t="s">
        <v>116</v>
      </c>
      <c r="G7" s="385">
        <v>2013</v>
      </c>
      <c r="H7" s="444"/>
      <c r="I7" s="444"/>
      <c r="J7" s="444" t="s">
        <v>14</v>
      </c>
      <c r="K7" s="444"/>
      <c r="L7" s="444" t="s">
        <v>14</v>
      </c>
      <c r="M7" s="445">
        <v>70</v>
      </c>
      <c r="N7" s="446">
        <v>13900</v>
      </c>
      <c r="O7" s="446">
        <v>10789</v>
      </c>
      <c r="P7" s="447" t="s">
        <v>14</v>
      </c>
      <c r="Q7" s="447" t="s">
        <v>14</v>
      </c>
      <c r="R7" s="447"/>
      <c r="S7" s="447"/>
      <c r="T7" s="385" t="s">
        <v>517</v>
      </c>
      <c r="U7" s="387" t="s">
        <v>65</v>
      </c>
      <c r="V7" s="385"/>
      <c r="W7" s="7"/>
    </row>
    <row r="8" spans="2:24" ht="28.5" customHeight="1" x14ac:dyDescent="0.2">
      <c r="B8" s="731">
        <v>3</v>
      </c>
      <c r="C8" s="732"/>
      <c r="D8" s="420" t="s">
        <v>41</v>
      </c>
      <c r="E8" s="392" t="s">
        <v>302</v>
      </c>
      <c r="F8" s="392" t="s">
        <v>303</v>
      </c>
      <c r="G8" s="393">
        <v>1998</v>
      </c>
      <c r="H8" s="409"/>
      <c r="I8" s="409"/>
      <c r="J8" s="409" t="s">
        <v>14</v>
      </c>
      <c r="K8" s="409"/>
      <c r="L8" s="409"/>
      <c r="M8" s="426">
        <v>4</v>
      </c>
      <c r="N8" s="448">
        <v>5803.16</v>
      </c>
      <c r="O8" s="448">
        <v>5767</v>
      </c>
      <c r="P8" s="449"/>
      <c r="Q8" s="449" t="s">
        <v>14</v>
      </c>
      <c r="R8" s="449"/>
      <c r="S8" s="449"/>
      <c r="T8" s="393" t="s">
        <v>517</v>
      </c>
      <c r="U8" s="395" t="s">
        <v>65</v>
      </c>
      <c r="V8" s="393"/>
      <c r="W8" s="7"/>
    </row>
    <row r="9" spans="2:24" ht="28.5" customHeight="1" x14ac:dyDescent="0.2">
      <c r="B9" s="756">
        <v>4</v>
      </c>
      <c r="C9" s="757"/>
      <c r="D9" s="433" t="s">
        <v>41</v>
      </c>
      <c r="E9" s="434" t="s">
        <v>182</v>
      </c>
      <c r="F9" s="434" t="s">
        <v>150</v>
      </c>
      <c r="G9" s="374">
        <v>1997</v>
      </c>
      <c r="H9" s="450"/>
      <c r="I9" s="450"/>
      <c r="J9" s="450" t="s">
        <v>14</v>
      </c>
      <c r="K9" s="450"/>
      <c r="L9" s="450"/>
      <c r="M9" s="451">
        <v>2</v>
      </c>
      <c r="N9" s="452">
        <v>106.37</v>
      </c>
      <c r="O9" s="452">
        <v>103.71</v>
      </c>
      <c r="P9" s="453"/>
      <c r="Q9" s="453" t="s">
        <v>14</v>
      </c>
      <c r="R9" s="453"/>
      <c r="S9" s="453"/>
      <c r="T9" s="374" t="s">
        <v>64</v>
      </c>
      <c r="U9" s="375" t="s">
        <v>68</v>
      </c>
      <c r="V9" s="374"/>
      <c r="W9" s="7"/>
    </row>
    <row r="10" spans="2:24" ht="28.5" customHeight="1" x14ac:dyDescent="0.2">
      <c r="B10" s="731">
        <v>5</v>
      </c>
      <c r="C10" s="732"/>
      <c r="D10" s="420" t="s">
        <v>510</v>
      </c>
      <c r="E10" s="392" t="s">
        <v>294</v>
      </c>
      <c r="F10" s="392" t="s">
        <v>304</v>
      </c>
      <c r="G10" s="393">
        <v>1996</v>
      </c>
      <c r="H10" s="409"/>
      <c r="I10" s="409"/>
      <c r="J10" s="409" t="s">
        <v>14</v>
      </c>
      <c r="K10" s="409"/>
      <c r="L10" s="409"/>
      <c r="M10" s="426">
        <v>4</v>
      </c>
      <c r="N10" s="448">
        <v>205</v>
      </c>
      <c r="O10" s="448">
        <v>205</v>
      </c>
      <c r="P10" s="449" t="s">
        <v>14</v>
      </c>
      <c r="Q10" s="449" t="s">
        <v>14</v>
      </c>
      <c r="R10" s="449"/>
      <c r="S10" s="449"/>
      <c r="T10" s="393" t="s">
        <v>517</v>
      </c>
      <c r="U10" s="395" t="s">
        <v>518</v>
      </c>
      <c r="V10" s="393"/>
      <c r="W10" s="7"/>
    </row>
    <row r="11" spans="2:24" ht="28.5" customHeight="1" x14ac:dyDescent="0.2">
      <c r="B11" s="756">
        <v>6</v>
      </c>
      <c r="C11" s="757"/>
      <c r="D11" s="431" t="s">
        <v>510</v>
      </c>
      <c r="E11" s="432" t="s">
        <v>42</v>
      </c>
      <c r="F11" s="432" t="s">
        <v>305</v>
      </c>
      <c r="G11" s="385">
        <v>2011</v>
      </c>
      <c r="H11" s="444"/>
      <c r="I11" s="444"/>
      <c r="J11" s="444" t="s">
        <v>14</v>
      </c>
      <c r="K11" s="444"/>
      <c r="L11" s="444"/>
      <c r="M11" s="445">
        <v>7.2</v>
      </c>
      <c r="N11" s="446">
        <v>1417</v>
      </c>
      <c r="O11" s="446">
        <v>1227</v>
      </c>
      <c r="P11" s="447" t="s">
        <v>14</v>
      </c>
      <c r="Q11" s="447" t="s">
        <v>14</v>
      </c>
      <c r="R11" s="447"/>
      <c r="S11" s="447"/>
      <c r="T11" s="385" t="s">
        <v>517</v>
      </c>
      <c r="U11" s="387" t="s">
        <v>65</v>
      </c>
      <c r="V11" s="382" t="s">
        <v>519</v>
      </c>
      <c r="W11" s="7"/>
    </row>
    <row r="12" spans="2:24" ht="28.5" customHeight="1" x14ac:dyDescent="0.2">
      <c r="B12" s="731">
        <v>7</v>
      </c>
      <c r="C12" s="732"/>
      <c r="D12" s="420" t="s">
        <v>510</v>
      </c>
      <c r="E12" s="392" t="s">
        <v>42</v>
      </c>
      <c r="F12" s="392" t="s">
        <v>119</v>
      </c>
      <c r="G12" s="393">
        <v>1999</v>
      </c>
      <c r="H12" s="409"/>
      <c r="I12" s="409"/>
      <c r="J12" s="409" t="s">
        <v>14</v>
      </c>
      <c r="K12" s="409"/>
      <c r="L12" s="409"/>
      <c r="M12" s="426">
        <v>7</v>
      </c>
      <c r="N12" s="448">
        <v>0</v>
      </c>
      <c r="O12" s="448">
        <v>0</v>
      </c>
      <c r="P12" s="449" t="s">
        <v>14</v>
      </c>
      <c r="Q12" s="449" t="s">
        <v>14</v>
      </c>
      <c r="R12" s="449"/>
      <c r="S12" s="449"/>
      <c r="T12" s="393" t="s">
        <v>517</v>
      </c>
      <c r="U12" s="395" t="s">
        <v>520</v>
      </c>
      <c r="V12" s="454"/>
      <c r="W12" s="7"/>
    </row>
    <row r="13" spans="2:24" ht="28.5" customHeight="1" x14ac:dyDescent="0.2">
      <c r="B13" s="756">
        <v>8</v>
      </c>
      <c r="C13" s="757"/>
      <c r="D13" s="433" t="s">
        <v>102</v>
      </c>
      <c r="E13" s="434" t="s">
        <v>280</v>
      </c>
      <c r="F13" s="435" t="s">
        <v>18</v>
      </c>
      <c r="G13" s="374">
        <v>2000</v>
      </c>
      <c r="H13" s="450"/>
      <c r="I13" s="450" t="s">
        <v>14</v>
      </c>
      <c r="J13" s="450" t="s">
        <v>14</v>
      </c>
      <c r="K13" s="450" t="s">
        <v>14</v>
      </c>
      <c r="L13" s="450"/>
      <c r="M13" s="451">
        <v>170</v>
      </c>
      <c r="N13" s="452">
        <v>15824</v>
      </c>
      <c r="O13" s="452">
        <v>5439</v>
      </c>
      <c r="P13" s="453" t="s">
        <v>14</v>
      </c>
      <c r="Q13" s="453"/>
      <c r="R13" s="453"/>
      <c r="S13" s="453"/>
      <c r="T13" s="374" t="s">
        <v>517</v>
      </c>
      <c r="U13" s="375" t="s">
        <v>65</v>
      </c>
      <c r="V13" s="374"/>
      <c r="W13" s="7"/>
    </row>
    <row r="14" spans="2:24" ht="28.5" customHeight="1" x14ac:dyDescent="0.2">
      <c r="B14" s="731">
        <v>9</v>
      </c>
      <c r="C14" s="732"/>
      <c r="D14" s="420" t="s">
        <v>102</v>
      </c>
      <c r="E14" s="392" t="s">
        <v>476</v>
      </c>
      <c r="F14" s="392" t="s">
        <v>98</v>
      </c>
      <c r="G14" s="393">
        <v>1996</v>
      </c>
      <c r="H14" s="409"/>
      <c r="I14" s="409" t="s">
        <v>14</v>
      </c>
      <c r="J14" s="409" t="s">
        <v>14</v>
      </c>
      <c r="K14" s="409"/>
      <c r="L14" s="409" t="s">
        <v>14</v>
      </c>
      <c r="M14" s="426">
        <v>1.6</v>
      </c>
      <c r="N14" s="448">
        <v>88</v>
      </c>
      <c r="O14" s="455">
        <v>0.24</v>
      </c>
      <c r="P14" s="449" t="s">
        <v>14</v>
      </c>
      <c r="Q14" s="449"/>
      <c r="R14" s="449"/>
      <c r="S14" s="449"/>
      <c r="T14" s="393" t="s">
        <v>517</v>
      </c>
      <c r="U14" s="395" t="s">
        <v>65</v>
      </c>
      <c r="V14" s="393"/>
      <c r="W14" s="7"/>
    </row>
    <row r="15" spans="2:24" ht="28.5" customHeight="1" x14ac:dyDescent="0.2">
      <c r="B15" s="754">
        <v>10</v>
      </c>
      <c r="C15" s="755"/>
      <c r="D15" s="410" t="s">
        <v>0</v>
      </c>
      <c r="E15" s="411" t="s">
        <v>236</v>
      </c>
      <c r="F15" s="411" t="s">
        <v>47</v>
      </c>
      <c r="G15" s="403">
        <v>2000</v>
      </c>
      <c r="H15" s="408"/>
      <c r="I15" s="408"/>
      <c r="J15" s="408" t="s">
        <v>14</v>
      </c>
      <c r="K15" s="408"/>
      <c r="L15" s="408"/>
      <c r="M15" s="427">
        <v>7</v>
      </c>
      <c r="N15" s="456">
        <v>685</v>
      </c>
      <c r="O15" s="456">
        <v>586</v>
      </c>
      <c r="P15" s="457"/>
      <c r="Q15" s="457" t="s">
        <v>14</v>
      </c>
      <c r="R15" s="457"/>
      <c r="S15" s="457"/>
      <c r="T15" s="403" t="s">
        <v>517</v>
      </c>
      <c r="U15" s="380" t="s">
        <v>65</v>
      </c>
      <c r="V15" s="403"/>
      <c r="W15" s="7"/>
    </row>
    <row r="16" spans="2:24" ht="28.5" customHeight="1" x14ac:dyDescent="0.2">
      <c r="B16" s="754">
        <v>11</v>
      </c>
      <c r="C16" s="755"/>
      <c r="D16" s="410" t="s">
        <v>511</v>
      </c>
      <c r="E16" s="411" t="s">
        <v>307</v>
      </c>
      <c r="F16" s="411" t="s">
        <v>257</v>
      </c>
      <c r="G16" s="403">
        <v>2005</v>
      </c>
      <c r="H16" s="408"/>
      <c r="I16" s="408" t="s">
        <v>14</v>
      </c>
      <c r="J16" s="408" t="s">
        <v>14</v>
      </c>
      <c r="K16" s="408" t="s">
        <v>14</v>
      </c>
      <c r="L16" s="408"/>
      <c r="M16" s="427">
        <v>15</v>
      </c>
      <c r="N16" s="456">
        <v>1842</v>
      </c>
      <c r="O16" s="456">
        <v>1003</v>
      </c>
      <c r="P16" s="457" t="s">
        <v>14</v>
      </c>
      <c r="Q16" s="457" t="s">
        <v>14</v>
      </c>
      <c r="R16" s="457"/>
      <c r="S16" s="457"/>
      <c r="T16" s="403" t="s">
        <v>517</v>
      </c>
      <c r="U16" s="380" t="s">
        <v>65</v>
      </c>
      <c r="V16" s="403"/>
      <c r="W16" s="7"/>
    </row>
    <row r="17" spans="2:23" ht="28.5" customHeight="1" x14ac:dyDescent="0.2">
      <c r="B17" s="754">
        <v>12</v>
      </c>
      <c r="C17" s="755"/>
      <c r="D17" s="410" t="s">
        <v>121</v>
      </c>
      <c r="E17" s="411" t="s">
        <v>207</v>
      </c>
      <c r="F17" s="411" t="s">
        <v>57</v>
      </c>
      <c r="G17" s="403">
        <v>1989</v>
      </c>
      <c r="H17" s="408"/>
      <c r="I17" s="408" t="s">
        <v>14</v>
      </c>
      <c r="J17" s="408" t="s">
        <v>14</v>
      </c>
      <c r="K17" s="408" t="s">
        <v>14</v>
      </c>
      <c r="L17" s="408"/>
      <c r="M17" s="427">
        <v>11</v>
      </c>
      <c r="N17" s="456">
        <v>1354</v>
      </c>
      <c r="O17" s="456">
        <v>1117</v>
      </c>
      <c r="P17" s="457" t="s">
        <v>14</v>
      </c>
      <c r="Q17" s="457" t="s">
        <v>14</v>
      </c>
      <c r="R17" s="457"/>
      <c r="S17" s="457"/>
      <c r="T17" s="403" t="s">
        <v>517</v>
      </c>
      <c r="U17" s="380" t="s">
        <v>68</v>
      </c>
      <c r="V17" s="403"/>
      <c r="W17" s="7"/>
    </row>
    <row r="18" spans="2:23" ht="28.5" customHeight="1" x14ac:dyDescent="0.2">
      <c r="B18" s="756">
        <v>13</v>
      </c>
      <c r="C18" s="757"/>
      <c r="D18" s="433" t="s">
        <v>220</v>
      </c>
      <c r="E18" s="434" t="s">
        <v>249</v>
      </c>
      <c r="F18" s="434" t="s">
        <v>124</v>
      </c>
      <c r="G18" s="374">
        <v>2001</v>
      </c>
      <c r="H18" s="450"/>
      <c r="I18" s="450"/>
      <c r="J18" s="450" t="s">
        <v>14</v>
      </c>
      <c r="K18" s="450"/>
      <c r="L18" s="450"/>
      <c r="M18" s="451">
        <v>24</v>
      </c>
      <c r="N18" s="452">
        <v>3635</v>
      </c>
      <c r="O18" s="452">
        <v>3311</v>
      </c>
      <c r="P18" s="453" t="s">
        <v>14</v>
      </c>
      <c r="Q18" s="453" t="s">
        <v>14</v>
      </c>
      <c r="R18" s="453"/>
      <c r="S18" s="453"/>
      <c r="T18" s="374" t="s">
        <v>517</v>
      </c>
      <c r="U18" s="375" t="s">
        <v>65</v>
      </c>
      <c r="V18" s="374"/>
      <c r="W18" s="7"/>
    </row>
    <row r="19" spans="2:23" ht="28.5" customHeight="1" x14ac:dyDescent="0.2">
      <c r="B19" s="731">
        <v>14</v>
      </c>
      <c r="C19" s="732"/>
      <c r="D19" s="420" t="s">
        <v>220</v>
      </c>
      <c r="E19" s="392" t="s">
        <v>2</v>
      </c>
      <c r="F19" s="392" t="s">
        <v>117</v>
      </c>
      <c r="G19" s="393">
        <v>1980</v>
      </c>
      <c r="H19" s="409"/>
      <c r="I19" s="458"/>
      <c r="J19" s="409" t="s">
        <v>14</v>
      </c>
      <c r="K19" s="409"/>
      <c r="L19" s="409"/>
      <c r="M19" s="426">
        <v>25</v>
      </c>
      <c r="N19" s="448">
        <v>16</v>
      </c>
      <c r="O19" s="448">
        <v>16</v>
      </c>
      <c r="P19" s="449" t="s">
        <v>14</v>
      </c>
      <c r="Q19" s="449"/>
      <c r="R19" s="449"/>
      <c r="S19" s="449"/>
      <c r="T19" s="393" t="s">
        <v>517</v>
      </c>
      <c r="U19" s="395" t="s">
        <v>65</v>
      </c>
      <c r="V19" s="393"/>
      <c r="W19" s="7"/>
    </row>
    <row r="20" spans="2:23" ht="28.5" customHeight="1" x14ac:dyDescent="0.2">
      <c r="B20" s="756">
        <v>15</v>
      </c>
      <c r="C20" s="757"/>
      <c r="D20" s="433" t="s">
        <v>512</v>
      </c>
      <c r="E20" s="434" t="s">
        <v>310</v>
      </c>
      <c r="F20" s="434" t="s">
        <v>160</v>
      </c>
      <c r="G20" s="374">
        <v>1998</v>
      </c>
      <c r="H20" s="450"/>
      <c r="I20" s="450"/>
      <c r="J20" s="450" t="s">
        <v>14</v>
      </c>
      <c r="K20" s="450"/>
      <c r="L20" s="450"/>
      <c r="M20" s="451">
        <v>7</v>
      </c>
      <c r="N20" s="452">
        <v>289</v>
      </c>
      <c r="O20" s="452">
        <v>250</v>
      </c>
      <c r="P20" s="453" t="s">
        <v>14</v>
      </c>
      <c r="Q20" s="453" t="s">
        <v>14</v>
      </c>
      <c r="R20" s="453"/>
      <c r="S20" s="453"/>
      <c r="T20" s="374" t="s">
        <v>517</v>
      </c>
      <c r="U20" s="375" t="s">
        <v>65</v>
      </c>
      <c r="V20" s="374"/>
      <c r="W20" s="7"/>
    </row>
    <row r="21" spans="2:23" ht="28.5" customHeight="1" x14ac:dyDescent="0.2">
      <c r="B21" s="758">
        <v>16</v>
      </c>
      <c r="C21" s="759"/>
      <c r="D21" s="431" t="s">
        <v>512</v>
      </c>
      <c r="E21" s="432" t="s">
        <v>310</v>
      </c>
      <c r="F21" s="432" t="s">
        <v>248</v>
      </c>
      <c r="G21" s="385">
        <v>2002</v>
      </c>
      <c r="H21" s="444"/>
      <c r="I21" s="444"/>
      <c r="J21" s="444" t="s">
        <v>14</v>
      </c>
      <c r="K21" s="444"/>
      <c r="L21" s="444"/>
      <c r="M21" s="459">
        <v>0.35</v>
      </c>
      <c r="N21" s="446">
        <v>42</v>
      </c>
      <c r="O21" s="446">
        <v>37</v>
      </c>
      <c r="P21" s="447" t="s">
        <v>14</v>
      </c>
      <c r="Q21" s="447" t="s">
        <v>14</v>
      </c>
      <c r="R21" s="447"/>
      <c r="S21" s="447"/>
      <c r="T21" s="385" t="s">
        <v>517</v>
      </c>
      <c r="U21" s="387" t="s">
        <v>65</v>
      </c>
      <c r="V21" s="385"/>
      <c r="W21" s="7"/>
    </row>
    <row r="22" spans="2:23" ht="28.5" customHeight="1" x14ac:dyDescent="0.2">
      <c r="B22" s="731">
        <v>17</v>
      </c>
      <c r="C22" s="732"/>
      <c r="D22" s="436" t="s">
        <v>512</v>
      </c>
      <c r="E22" s="437" t="s">
        <v>271</v>
      </c>
      <c r="F22" s="437" t="s">
        <v>308</v>
      </c>
      <c r="G22" s="399">
        <v>2002</v>
      </c>
      <c r="H22" s="460" t="s">
        <v>14</v>
      </c>
      <c r="I22" s="460"/>
      <c r="J22" s="460"/>
      <c r="K22" s="460"/>
      <c r="L22" s="460"/>
      <c r="M22" s="461">
        <v>45</v>
      </c>
      <c r="N22" s="462">
        <v>6331</v>
      </c>
      <c r="O22" s="462">
        <v>0</v>
      </c>
      <c r="P22" s="463"/>
      <c r="Q22" s="463" t="s">
        <v>14</v>
      </c>
      <c r="R22" s="463"/>
      <c r="S22" s="463"/>
      <c r="T22" s="399" t="s">
        <v>517</v>
      </c>
      <c r="U22" s="464" t="s">
        <v>65</v>
      </c>
      <c r="V22" s="465" t="s">
        <v>521</v>
      </c>
      <c r="W22" s="7"/>
    </row>
    <row r="23" spans="2:23" s="6" customFormat="1" ht="28.5" customHeight="1" x14ac:dyDescent="0.2">
      <c r="B23" s="731">
        <v>18</v>
      </c>
      <c r="C23" s="732"/>
      <c r="D23" s="436" t="s">
        <v>127</v>
      </c>
      <c r="E23" s="437" t="s">
        <v>306</v>
      </c>
      <c r="F23" s="437" t="s">
        <v>130</v>
      </c>
      <c r="G23" s="399">
        <v>1988</v>
      </c>
      <c r="H23" s="460"/>
      <c r="I23" s="460"/>
      <c r="J23" s="408" t="s">
        <v>14</v>
      </c>
      <c r="K23" s="460"/>
      <c r="L23" s="460"/>
      <c r="M23" s="461">
        <v>10</v>
      </c>
      <c r="N23" s="462">
        <v>150</v>
      </c>
      <c r="O23" s="462">
        <v>0</v>
      </c>
      <c r="P23" s="463"/>
      <c r="Q23" s="463"/>
      <c r="R23" s="463"/>
      <c r="S23" s="463" t="s">
        <v>14</v>
      </c>
      <c r="T23" s="399" t="s">
        <v>517</v>
      </c>
      <c r="U23" s="405" t="s">
        <v>68</v>
      </c>
      <c r="V23" s="465" t="s">
        <v>522</v>
      </c>
      <c r="W23" s="7"/>
    </row>
    <row r="24" spans="2:23" ht="28.5" customHeight="1" x14ac:dyDescent="0.2">
      <c r="B24" s="731">
        <v>19</v>
      </c>
      <c r="C24" s="732"/>
      <c r="D24" s="436" t="s">
        <v>513</v>
      </c>
      <c r="E24" s="437" t="s">
        <v>468</v>
      </c>
      <c r="F24" s="437" t="s">
        <v>46</v>
      </c>
      <c r="G24" s="399">
        <v>2017</v>
      </c>
      <c r="H24" s="460" t="s">
        <v>14</v>
      </c>
      <c r="I24" s="460" t="s">
        <v>14</v>
      </c>
      <c r="J24" s="460" t="s">
        <v>14</v>
      </c>
      <c r="K24" s="460" t="s">
        <v>14</v>
      </c>
      <c r="L24" s="460"/>
      <c r="M24" s="461">
        <v>9</v>
      </c>
      <c r="N24" s="462">
        <v>1352</v>
      </c>
      <c r="O24" s="462">
        <v>485</v>
      </c>
      <c r="P24" s="463" t="s">
        <v>14</v>
      </c>
      <c r="Q24" s="463" t="s">
        <v>14</v>
      </c>
      <c r="R24" s="463"/>
      <c r="S24" s="463"/>
      <c r="T24" s="399" t="s">
        <v>517</v>
      </c>
      <c r="U24" s="464" t="s">
        <v>68</v>
      </c>
      <c r="V24" s="465" t="s">
        <v>523</v>
      </c>
      <c r="W24" s="7"/>
    </row>
    <row r="25" spans="2:23" ht="28.5" customHeight="1" x14ac:dyDescent="0.2">
      <c r="B25" s="731">
        <v>20</v>
      </c>
      <c r="C25" s="732"/>
      <c r="D25" s="410" t="s">
        <v>514</v>
      </c>
      <c r="E25" s="402" t="s">
        <v>177</v>
      </c>
      <c r="F25" s="402" t="s">
        <v>309</v>
      </c>
      <c r="G25" s="403">
        <v>2006</v>
      </c>
      <c r="H25" s="408"/>
      <c r="I25" s="408"/>
      <c r="J25" s="408" t="s">
        <v>14</v>
      </c>
      <c r="K25" s="408" t="s">
        <v>14</v>
      </c>
      <c r="L25" s="408" t="s">
        <v>14</v>
      </c>
      <c r="M25" s="427">
        <v>8</v>
      </c>
      <c r="N25" s="456">
        <v>299</v>
      </c>
      <c r="O25" s="456">
        <v>299</v>
      </c>
      <c r="P25" s="408" t="s">
        <v>14</v>
      </c>
      <c r="Q25" s="457" t="s">
        <v>14</v>
      </c>
      <c r="R25" s="457"/>
      <c r="S25" s="457"/>
      <c r="T25" s="403" t="s">
        <v>517</v>
      </c>
      <c r="U25" s="428" t="s">
        <v>65</v>
      </c>
      <c r="V25" s="403"/>
      <c r="W25" s="7"/>
    </row>
    <row r="26" spans="2:23" ht="28.5" customHeight="1" x14ac:dyDescent="0.2">
      <c r="B26" s="731">
        <v>21</v>
      </c>
      <c r="C26" s="732"/>
      <c r="D26" s="438" t="s">
        <v>311</v>
      </c>
      <c r="E26" s="439" t="s">
        <v>385</v>
      </c>
      <c r="F26" s="439" t="s">
        <v>136</v>
      </c>
      <c r="G26" s="466">
        <v>2020</v>
      </c>
      <c r="H26" s="467"/>
      <c r="I26" s="467" t="s">
        <v>14</v>
      </c>
      <c r="J26" s="467" t="s">
        <v>14</v>
      </c>
      <c r="K26" s="467" t="s">
        <v>14</v>
      </c>
      <c r="L26" s="467"/>
      <c r="M26" s="468">
        <v>20</v>
      </c>
      <c r="N26" s="469">
        <v>2363</v>
      </c>
      <c r="O26" s="469">
        <v>2363</v>
      </c>
      <c r="P26" s="470" t="s">
        <v>14</v>
      </c>
      <c r="Q26" s="470" t="s">
        <v>14</v>
      </c>
      <c r="R26" s="470"/>
      <c r="S26" s="470"/>
      <c r="T26" s="393" t="s">
        <v>517</v>
      </c>
      <c r="U26" s="471" t="s">
        <v>65</v>
      </c>
      <c r="V26" s="466"/>
      <c r="W26" s="7"/>
    </row>
    <row r="27" spans="2:23" ht="28.5" customHeight="1" x14ac:dyDescent="0.2">
      <c r="B27" s="747">
        <v>22</v>
      </c>
      <c r="C27" s="748"/>
      <c r="D27" s="429" t="s">
        <v>515</v>
      </c>
      <c r="E27" s="430" t="s">
        <v>413</v>
      </c>
      <c r="F27" s="430" t="s">
        <v>138</v>
      </c>
      <c r="G27" s="371">
        <v>2006</v>
      </c>
      <c r="H27" s="440"/>
      <c r="I27" s="440"/>
      <c r="J27" s="440" t="s">
        <v>14</v>
      </c>
      <c r="K27" s="440"/>
      <c r="L27" s="440"/>
      <c r="M27" s="441">
        <v>22</v>
      </c>
      <c r="N27" s="442">
        <v>1717.22</v>
      </c>
      <c r="O27" s="442">
        <v>1271.2</v>
      </c>
      <c r="P27" s="443" t="s">
        <v>14</v>
      </c>
      <c r="Q27" s="443" t="s">
        <v>14</v>
      </c>
      <c r="R27" s="443"/>
      <c r="S27" s="443"/>
      <c r="T27" s="371" t="s">
        <v>517</v>
      </c>
      <c r="U27" s="373" t="s">
        <v>65</v>
      </c>
      <c r="V27" s="371"/>
      <c r="W27" s="7"/>
    </row>
    <row r="28" spans="2:23" s="2" customFormat="1" ht="28.5" customHeight="1" x14ac:dyDescent="0.2">
      <c r="B28" s="153"/>
      <c r="C28" s="153"/>
      <c r="D28" s="153"/>
      <c r="E28" s="153"/>
      <c r="F28" s="153"/>
      <c r="G28" s="87"/>
      <c r="H28" s="639" t="s">
        <v>259</v>
      </c>
      <c r="I28" s="594"/>
      <c r="J28" s="70" t="s">
        <v>238</v>
      </c>
      <c r="K28" s="71">
        <f>COUNT(B6:C27)</f>
        <v>22</v>
      </c>
      <c r="L28" s="86" t="s">
        <v>244</v>
      </c>
      <c r="M28" s="215">
        <f>SUM(M6:M27)</f>
        <v>565.15000000000009</v>
      </c>
      <c r="N28" s="96">
        <f>SUM(N6:N27)</f>
        <v>83227.75</v>
      </c>
      <c r="O28" s="96">
        <f>SUM(O6:O27)</f>
        <v>54088.149999999994</v>
      </c>
      <c r="P28" s="242"/>
      <c r="Q28" s="153"/>
      <c r="R28" s="153"/>
      <c r="S28" s="153"/>
      <c r="T28" s="153"/>
      <c r="U28" s="153"/>
      <c r="V28" s="153"/>
      <c r="W28" s="7"/>
    </row>
    <row r="29" spans="2:23" s="2" customFormat="1" ht="18" customHeight="1" x14ac:dyDescent="0.2">
      <c r="B29" s="154" t="s">
        <v>458</v>
      </c>
      <c r="C29" s="161"/>
      <c r="D29" s="161"/>
      <c r="E29" s="161"/>
      <c r="F29" s="161"/>
      <c r="G29" s="83"/>
      <c r="H29" s="70"/>
      <c r="I29" s="70"/>
      <c r="J29" s="70"/>
      <c r="K29" s="71"/>
      <c r="L29" s="71"/>
      <c r="M29" s="218"/>
      <c r="N29" s="224"/>
      <c r="O29" s="240"/>
      <c r="P29" s="85"/>
      <c r="Q29" s="85"/>
      <c r="R29" s="85"/>
      <c r="S29" s="85"/>
      <c r="T29" s="85"/>
      <c r="U29" s="85"/>
      <c r="V29" s="85"/>
      <c r="W29" s="7"/>
    </row>
    <row r="30" spans="2:23" s="2" customFormat="1" ht="18" customHeight="1" x14ac:dyDescent="0.2">
      <c r="B30" s="749" t="s">
        <v>272</v>
      </c>
      <c r="C30" s="750"/>
      <c r="D30" s="169" t="s">
        <v>6</v>
      </c>
      <c r="E30" s="174" t="s">
        <v>262</v>
      </c>
      <c r="F30" s="169" t="s">
        <v>256</v>
      </c>
      <c r="G30" s="63" t="s">
        <v>263</v>
      </c>
      <c r="H30" s="697" t="s">
        <v>15</v>
      </c>
      <c r="I30" s="697"/>
      <c r="J30" s="697"/>
      <c r="K30" s="697"/>
      <c r="L30" s="697"/>
      <c r="M30" s="219" t="s">
        <v>148</v>
      </c>
      <c r="N30" s="225" t="s">
        <v>83</v>
      </c>
      <c r="O30" s="699" t="s">
        <v>112</v>
      </c>
      <c r="P30" s="700"/>
      <c r="Q30" s="701"/>
      <c r="R30" s="85"/>
      <c r="S30" s="85"/>
      <c r="T30" s="85"/>
      <c r="U30" s="85"/>
      <c r="V30" s="85"/>
      <c r="W30" s="7"/>
    </row>
    <row r="31" spans="2:23" s="2" customFormat="1" ht="18" customHeight="1" x14ac:dyDescent="0.2">
      <c r="B31" s="659" t="s">
        <v>506</v>
      </c>
      <c r="C31" s="659"/>
      <c r="D31" s="410" t="s">
        <v>220</v>
      </c>
      <c r="E31" s="411" t="s">
        <v>399</v>
      </c>
      <c r="F31" s="411" t="s">
        <v>19</v>
      </c>
      <c r="G31" s="408">
        <v>2006</v>
      </c>
      <c r="H31" s="751" t="s">
        <v>153</v>
      </c>
      <c r="I31" s="751"/>
      <c r="J31" s="751"/>
      <c r="K31" s="751"/>
      <c r="L31" s="751"/>
      <c r="M31" s="412">
        <v>3</v>
      </c>
      <c r="N31" s="405" t="s">
        <v>10</v>
      </c>
      <c r="O31" s="752" t="s">
        <v>446</v>
      </c>
      <c r="P31" s="753"/>
      <c r="Q31" s="413" t="s">
        <v>576</v>
      </c>
      <c r="R31" s="85"/>
      <c r="S31" s="85"/>
      <c r="T31" s="85"/>
      <c r="U31" s="85"/>
      <c r="V31" s="85"/>
      <c r="W31" s="7"/>
    </row>
    <row r="32" spans="2:23" s="2" customFormat="1" ht="18" customHeight="1" x14ac:dyDescent="0.2">
      <c r="B32" s="742" t="s">
        <v>506</v>
      </c>
      <c r="C32" s="742"/>
      <c r="D32" s="414" t="s">
        <v>311</v>
      </c>
      <c r="E32" s="415" t="s">
        <v>312</v>
      </c>
      <c r="F32" s="415" t="s">
        <v>134</v>
      </c>
      <c r="G32" s="416">
        <v>1993</v>
      </c>
      <c r="H32" s="743" t="s">
        <v>477</v>
      </c>
      <c r="I32" s="743"/>
      <c r="J32" s="743"/>
      <c r="K32" s="743"/>
      <c r="L32" s="743"/>
      <c r="M32" s="417">
        <v>30</v>
      </c>
      <c r="N32" s="418" t="s">
        <v>10</v>
      </c>
      <c r="O32" s="744" t="s">
        <v>473</v>
      </c>
      <c r="P32" s="745"/>
      <c r="Q32" s="419" t="s">
        <v>576</v>
      </c>
      <c r="R32" s="85"/>
      <c r="S32" s="85"/>
      <c r="T32" s="85"/>
      <c r="U32" s="85"/>
      <c r="V32" s="85"/>
      <c r="W32" s="7"/>
    </row>
    <row r="33" spans="2:24" s="7" customFormat="1" ht="18" customHeight="1" x14ac:dyDescent="0.2">
      <c r="B33" s="735" t="s">
        <v>506</v>
      </c>
      <c r="C33" s="735"/>
      <c r="D33" s="420" t="s">
        <v>311</v>
      </c>
      <c r="E33" s="392" t="s">
        <v>312</v>
      </c>
      <c r="F33" s="392" t="s">
        <v>314</v>
      </c>
      <c r="G33" s="393">
        <v>2006</v>
      </c>
      <c r="H33" s="746" t="s">
        <v>153</v>
      </c>
      <c r="I33" s="746"/>
      <c r="J33" s="746"/>
      <c r="K33" s="746"/>
      <c r="L33" s="746"/>
      <c r="M33" s="421">
        <v>11</v>
      </c>
      <c r="N33" s="422" t="s">
        <v>10</v>
      </c>
      <c r="O33" s="736" t="s">
        <v>473</v>
      </c>
      <c r="P33" s="733"/>
      <c r="Q33" s="423" t="s">
        <v>576</v>
      </c>
      <c r="R33" s="85"/>
      <c r="S33" s="85"/>
      <c r="T33" s="85"/>
      <c r="U33" s="85"/>
      <c r="V33" s="85"/>
      <c r="X33" s="2"/>
    </row>
    <row r="34" spans="2:24" s="7" customFormat="1" ht="18" customHeight="1" x14ac:dyDescent="0.2">
      <c r="B34" s="742" t="s">
        <v>507</v>
      </c>
      <c r="C34" s="742"/>
      <c r="D34" s="414" t="s">
        <v>60</v>
      </c>
      <c r="E34" s="415" t="s">
        <v>375</v>
      </c>
      <c r="F34" s="415" t="s">
        <v>116</v>
      </c>
      <c r="G34" s="416">
        <v>1990</v>
      </c>
      <c r="H34" s="738" t="s">
        <v>88</v>
      </c>
      <c r="I34" s="739"/>
      <c r="J34" s="739"/>
      <c r="K34" s="739"/>
      <c r="L34" s="739"/>
      <c r="M34" s="424">
        <v>50</v>
      </c>
      <c r="N34" s="425" t="s">
        <v>65</v>
      </c>
      <c r="O34" s="740" t="s">
        <v>508</v>
      </c>
      <c r="P34" s="741"/>
      <c r="Q34" s="419" t="s">
        <v>577</v>
      </c>
      <c r="R34" s="85"/>
      <c r="S34" s="85"/>
      <c r="T34" s="85"/>
      <c r="U34" s="85"/>
      <c r="V34" s="85"/>
      <c r="X34" s="2"/>
    </row>
    <row r="35" spans="2:24" s="2" customFormat="1" ht="18" customHeight="1" x14ac:dyDescent="0.2">
      <c r="B35" s="735" t="s">
        <v>507</v>
      </c>
      <c r="C35" s="735"/>
      <c r="D35" s="420" t="s">
        <v>60</v>
      </c>
      <c r="E35" s="392" t="s">
        <v>429</v>
      </c>
      <c r="F35" s="392" t="s">
        <v>82</v>
      </c>
      <c r="G35" s="393">
        <v>1999</v>
      </c>
      <c r="H35" s="724" t="s">
        <v>11</v>
      </c>
      <c r="I35" s="725"/>
      <c r="J35" s="725"/>
      <c r="K35" s="725"/>
      <c r="L35" s="725"/>
      <c r="M35" s="426">
        <v>25</v>
      </c>
      <c r="N35" s="397" t="s">
        <v>65</v>
      </c>
      <c r="O35" s="736" t="s">
        <v>255</v>
      </c>
      <c r="P35" s="733"/>
      <c r="Q35" s="423" t="s">
        <v>577</v>
      </c>
      <c r="R35" s="85"/>
      <c r="S35" s="85"/>
      <c r="T35" s="85"/>
      <c r="U35" s="85"/>
      <c r="V35" s="85"/>
      <c r="W35" s="7"/>
    </row>
    <row r="36" spans="2:24" ht="18" customHeight="1" x14ac:dyDescent="0.2">
      <c r="B36" s="737" t="s">
        <v>507</v>
      </c>
      <c r="C36" s="737"/>
      <c r="D36" s="414" t="s">
        <v>41</v>
      </c>
      <c r="E36" s="415" t="s">
        <v>509</v>
      </c>
      <c r="F36" s="415" t="s">
        <v>376</v>
      </c>
      <c r="G36" s="416">
        <v>1977</v>
      </c>
      <c r="H36" s="738" t="s">
        <v>152</v>
      </c>
      <c r="I36" s="739"/>
      <c r="J36" s="739"/>
      <c r="K36" s="739"/>
      <c r="L36" s="739"/>
      <c r="M36" s="424">
        <v>0.1</v>
      </c>
      <c r="N36" s="425" t="s">
        <v>68</v>
      </c>
      <c r="O36" s="740" t="s">
        <v>407</v>
      </c>
      <c r="P36" s="741"/>
      <c r="Q36" s="419" t="s">
        <v>577</v>
      </c>
      <c r="R36" s="119"/>
      <c r="S36" s="119"/>
      <c r="T36" s="257"/>
      <c r="U36" s="261"/>
      <c r="V36" s="257"/>
      <c r="W36" s="6"/>
    </row>
    <row r="37" spans="2:24" ht="18" customHeight="1" x14ac:dyDescent="0.2">
      <c r="B37" s="723" t="s">
        <v>507</v>
      </c>
      <c r="C37" s="723"/>
      <c r="D37" s="420" t="s">
        <v>41</v>
      </c>
      <c r="E37" s="392" t="s">
        <v>377</v>
      </c>
      <c r="F37" s="392" t="s">
        <v>379</v>
      </c>
      <c r="G37" s="393">
        <v>1972</v>
      </c>
      <c r="H37" s="724" t="s">
        <v>95</v>
      </c>
      <c r="I37" s="725"/>
      <c r="J37" s="725"/>
      <c r="K37" s="725"/>
      <c r="L37" s="725"/>
      <c r="M37" s="426">
        <v>0.3</v>
      </c>
      <c r="N37" s="397" t="s">
        <v>68</v>
      </c>
      <c r="O37" s="726" t="s">
        <v>447</v>
      </c>
      <c r="P37" s="663"/>
      <c r="Q37" s="423" t="s">
        <v>577</v>
      </c>
      <c r="R37" s="119"/>
      <c r="S37" s="119"/>
      <c r="T37" s="257"/>
      <c r="U37" s="261"/>
      <c r="V37" s="257"/>
      <c r="W37" s="6"/>
    </row>
    <row r="38" spans="2:24" ht="18" customHeight="1" x14ac:dyDescent="0.2">
      <c r="B38" s="659" t="s">
        <v>507</v>
      </c>
      <c r="C38" s="659"/>
      <c r="D38" s="410" t="s">
        <v>131</v>
      </c>
      <c r="E38" s="411" t="s">
        <v>36</v>
      </c>
      <c r="F38" s="411" t="s">
        <v>250</v>
      </c>
      <c r="G38" s="403">
        <v>2001</v>
      </c>
      <c r="H38" s="727" t="s">
        <v>153</v>
      </c>
      <c r="I38" s="728"/>
      <c r="J38" s="728"/>
      <c r="K38" s="728"/>
      <c r="L38" s="728"/>
      <c r="M38" s="427">
        <v>2</v>
      </c>
      <c r="N38" s="428" t="s">
        <v>68</v>
      </c>
      <c r="O38" s="729" t="s">
        <v>449</v>
      </c>
      <c r="P38" s="730"/>
      <c r="Q38" s="413" t="s">
        <v>577</v>
      </c>
      <c r="R38" s="119"/>
      <c r="S38" s="119"/>
      <c r="T38" s="257"/>
      <c r="U38" s="261"/>
      <c r="V38" s="257"/>
      <c r="W38" s="7"/>
    </row>
    <row r="39" spans="2:24" ht="18" customHeight="1" x14ac:dyDescent="0.2">
      <c r="B39" s="659" t="s">
        <v>507</v>
      </c>
      <c r="C39" s="659"/>
      <c r="D39" s="420" t="s">
        <v>133</v>
      </c>
      <c r="E39" s="392" t="s">
        <v>341</v>
      </c>
      <c r="F39" s="392" t="s">
        <v>381</v>
      </c>
      <c r="G39" s="393">
        <v>2004</v>
      </c>
      <c r="H39" s="660" t="s">
        <v>153</v>
      </c>
      <c r="I39" s="661"/>
      <c r="J39" s="661"/>
      <c r="K39" s="661"/>
      <c r="L39" s="662"/>
      <c r="M39" s="426">
        <v>4</v>
      </c>
      <c r="N39" s="395" t="s">
        <v>65</v>
      </c>
      <c r="O39" s="663" t="s">
        <v>448</v>
      </c>
      <c r="P39" s="664"/>
      <c r="Q39" s="423" t="s">
        <v>577</v>
      </c>
      <c r="R39" s="119"/>
      <c r="S39" s="119"/>
      <c r="T39" s="257"/>
      <c r="U39" s="261"/>
      <c r="V39" s="257"/>
      <c r="W39" s="7"/>
    </row>
    <row r="40" spans="2:24" ht="18" customHeight="1" x14ac:dyDescent="0.2">
      <c r="B40" s="731" t="s">
        <v>507</v>
      </c>
      <c r="C40" s="732"/>
      <c r="D40" s="420" t="s">
        <v>393</v>
      </c>
      <c r="E40" s="392" t="s">
        <v>96</v>
      </c>
      <c r="F40" s="392" t="s">
        <v>111</v>
      </c>
      <c r="G40" s="393">
        <v>1991</v>
      </c>
      <c r="H40" s="660" t="s">
        <v>153</v>
      </c>
      <c r="I40" s="661"/>
      <c r="J40" s="661"/>
      <c r="K40" s="661"/>
      <c r="L40" s="662"/>
      <c r="M40" s="426">
        <v>4</v>
      </c>
      <c r="N40" s="395" t="s">
        <v>65</v>
      </c>
      <c r="O40" s="733" t="s">
        <v>500</v>
      </c>
      <c r="P40" s="734"/>
      <c r="Q40" s="423" t="s">
        <v>577</v>
      </c>
      <c r="R40" s="119"/>
      <c r="S40" s="119"/>
      <c r="T40" s="257"/>
      <c r="U40" s="261"/>
      <c r="V40" s="257"/>
      <c r="W40" s="7"/>
    </row>
    <row r="41" spans="2:24" ht="18" customHeight="1" x14ac:dyDescent="0.2">
      <c r="B41" s="665"/>
      <c r="C41" s="665"/>
      <c r="D41" s="665"/>
      <c r="E41" s="665"/>
      <c r="F41" s="665"/>
      <c r="G41" s="49"/>
      <c r="H41" s="151"/>
      <c r="I41" s="191"/>
      <c r="J41" s="199" t="s">
        <v>31</v>
      </c>
      <c r="K41" s="202">
        <f>COUNTIF($B$31:$C$40,"休止")</f>
        <v>3</v>
      </c>
      <c r="L41" s="206" t="s">
        <v>244</v>
      </c>
      <c r="M41" s="211">
        <f>SUMIF($B$31:$B$40,"休止",M31:M40)</f>
        <v>44</v>
      </c>
      <c r="N41" s="228"/>
      <c r="O41" s="240"/>
      <c r="P41" s="243"/>
      <c r="Q41" s="243"/>
      <c r="R41" s="119"/>
      <c r="S41" s="119"/>
      <c r="T41" s="257"/>
      <c r="U41" s="261"/>
      <c r="V41" s="257"/>
      <c r="W41" s="6"/>
    </row>
    <row r="42" spans="2:24" ht="18" customHeight="1" x14ac:dyDescent="0.2">
      <c r="B42" s="665" t="s">
        <v>461</v>
      </c>
      <c r="C42" s="665"/>
      <c r="D42" s="665"/>
      <c r="E42" s="665"/>
      <c r="F42" s="665"/>
      <c r="G42" s="49"/>
      <c r="H42" s="184"/>
      <c r="I42" s="192"/>
      <c r="J42" s="192" t="s">
        <v>225</v>
      </c>
      <c r="K42" s="77">
        <f>COUNTIF($B$31:$C$40,"廃止")</f>
        <v>7</v>
      </c>
      <c r="L42" s="88" t="s">
        <v>244</v>
      </c>
      <c r="M42" s="213">
        <f>SUMIF($B$31:$B$40,"廃止",M31:M40)</f>
        <v>85.399999999999991</v>
      </c>
      <c r="N42" s="115"/>
      <c r="O42" s="99"/>
      <c r="P42" s="119"/>
      <c r="Q42" s="119"/>
      <c r="R42" s="119"/>
      <c r="S42" s="119"/>
      <c r="T42" s="257"/>
      <c r="U42" s="261"/>
      <c r="V42" s="257"/>
      <c r="W42" s="6"/>
    </row>
    <row r="43" spans="2:24" s="2" customFormat="1" ht="18" customHeight="1" x14ac:dyDescent="0.2">
      <c r="B43" s="665"/>
      <c r="C43" s="665"/>
      <c r="D43" s="665"/>
      <c r="E43" s="665"/>
      <c r="F43" s="665"/>
      <c r="G43" s="180"/>
      <c r="H43" s="61"/>
      <c r="I43" s="70"/>
      <c r="J43" s="70" t="s">
        <v>32</v>
      </c>
      <c r="K43" s="82">
        <f>SUM(K41:K42)</f>
        <v>10</v>
      </c>
      <c r="L43" s="86" t="s">
        <v>244</v>
      </c>
      <c r="M43" s="215">
        <f>SUM(M41:M42)</f>
        <v>129.39999999999998</v>
      </c>
      <c r="N43" s="115"/>
      <c r="O43" s="99"/>
      <c r="P43" s="85"/>
      <c r="Q43" s="85"/>
      <c r="R43" s="85"/>
      <c r="S43" s="85"/>
      <c r="T43" s="85"/>
      <c r="U43" s="85"/>
      <c r="V43" s="85"/>
      <c r="W43" s="7"/>
    </row>
    <row r="44" spans="2:24" s="2" customFormat="1" ht="16" customHeight="1" x14ac:dyDescent="0.2">
      <c r="B44" s="155"/>
      <c r="C44" s="155"/>
      <c r="D44" s="155"/>
      <c r="E44" s="155"/>
      <c r="F44" s="155"/>
      <c r="G44" s="181"/>
      <c r="H44" s="185"/>
      <c r="I44" s="185"/>
      <c r="J44" s="185"/>
      <c r="K44" s="36"/>
      <c r="L44" s="181"/>
      <c r="M44" s="220"/>
      <c r="N44" s="99"/>
      <c r="O44" s="99"/>
      <c r="P44" s="85"/>
      <c r="Q44" s="85"/>
      <c r="R44" s="85"/>
      <c r="S44" s="85"/>
      <c r="T44" s="85"/>
      <c r="U44" s="85"/>
      <c r="V44" s="85"/>
      <c r="W44" s="7"/>
    </row>
    <row r="45" spans="2:24" s="150" customFormat="1" ht="30.75" customHeight="1" x14ac:dyDescent="0.2">
      <c r="B45" s="8" t="s">
        <v>120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29"/>
      <c r="O45" s="229"/>
      <c r="P45" s="229"/>
      <c r="Q45" s="229"/>
      <c r="R45" s="229"/>
      <c r="S45" s="229"/>
      <c r="T45" s="138"/>
      <c r="U45" s="139"/>
      <c r="V45" s="138" t="s">
        <v>485</v>
      </c>
      <c r="W45" s="139"/>
    </row>
    <row r="46" spans="2:24" s="2" customFormat="1" ht="1" customHeight="1" x14ac:dyDescent="0.2">
      <c r="B46" s="8"/>
      <c r="C46" s="6"/>
      <c r="D46" s="7"/>
      <c r="E46" s="7"/>
      <c r="F46" s="7"/>
      <c r="G46" s="7"/>
      <c r="H46" s="7"/>
      <c r="I46" s="7"/>
      <c r="J46" s="7"/>
      <c r="K46" s="7"/>
      <c r="L46" s="7"/>
      <c r="M46" s="7"/>
      <c r="N46" s="116"/>
      <c r="O46" s="116"/>
      <c r="P46" s="116"/>
      <c r="Q46" s="116"/>
      <c r="R46" s="116"/>
      <c r="S46" s="116"/>
      <c r="T46" s="116"/>
      <c r="U46" s="7"/>
      <c r="V46" s="266"/>
      <c r="W46" s="7"/>
    </row>
    <row r="47" spans="2:24" s="2" customFormat="1" ht="23.25" customHeight="1" x14ac:dyDescent="0.2">
      <c r="B47" s="645" t="s">
        <v>70</v>
      </c>
      <c r="C47" s="645" t="s">
        <v>168</v>
      </c>
      <c r="D47" s="687" t="s">
        <v>137</v>
      </c>
      <c r="E47" s="584" t="s">
        <v>139</v>
      </c>
      <c r="F47" s="584" t="s">
        <v>222</v>
      </c>
      <c r="G47" s="687" t="s">
        <v>140</v>
      </c>
      <c r="H47" s="584" t="s">
        <v>145</v>
      </c>
      <c r="I47" s="584"/>
      <c r="J47" s="584"/>
      <c r="K47" s="584"/>
      <c r="L47" s="584"/>
      <c r="M47" s="687" t="s">
        <v>148</v>
      </c>
      <c r="N47" s="687" t="s">
        <v>403</v>
      </c>
      <c r="O47" s="687" t="s">
        <v>404</v>
      </c>
      <c r="P47" s="691" t="s">
        <v>58</v>
      </c>
      <c r="Q47" s="692"/>
      <c r="R47" s="717" t="s">
        <v>149</v>
      </c>
      <c r="S47" s="718"/>
      <c r="T47" s="648" t="s">
        <v>170</v>
      </c>
      <c r="U47" s="649"/>
      <c r="V47" s="650"/>
      <c r="W47" s="7"/>
    </row>
    <row r="48" spans="2:24" s="2" customFormat="1" ht="45.75" customHeight="1" x14ac:dyDescent="0.2">
      <c r="B48" s="689"/>
      <c r="C48" s="689"/>
      <c r="D48" s="687"/>
      <c r="E48" s="584"/>
      <c r="F48" s="584"/>
      <c r="G48" s="584"/>
      <c r="H48" s="593" t="s">
        <v>151</v>
      </c>
      <c r="I48" s="593" t="s">
        <v>152</v>
      </c>
      <c r="J48" s="593" t="s">
        <v>153</v>
      </c>
      <c r="K48" s="593" t="s">
        <v>155</v>
      </c>
      <c r="L48" s="597" t="s">
        <v>237</v>
      </c>
      <c r="M48" s="688"/>
      <c r="N48" s="688"/>
      <c r="O48" s="688"/>
      <c r="P48" s="693"/>
      <c r="Q48" s="694"/>
      <c r="R48" s="719"/>
      <c r="S48" s="720"/>
      <c r="T48" s="651"/>
      <c r="U48" s="652"/>
      <c r="V48" s="653"/>
      <c r="W48" s="7"/>
    </row>
    <row r="49" spans="2:23" s="2" customFormat="1" ht="17.25" customHeight="1" x14ac:dyDescent="0.2">
      <c r="B49" s="690"/>
      <c r="C49" s="690"/>
      <c r="D49" s="687"/>
      <c r="E49" s="584"/>
      <c r="F49" s="584"/>
      <c r="G49" s="584"/>
      <c r="H49" s="657"/>
      <c r="I49" s="658"/>
      <c r="J49" s="658"/>
      <c r="K49" s="658"/>
      <c r="L49" s="597"/>
      <c r="M49" s="16" t="s">
        <v>161</v>
      </c>
      <c r="N49" s="107" t="s">
        <v>164</v>
      </c>
      <c r="O49" s="107" t="s">
        <v>164</v>
      </c>
      <c r="P49" s="695"/>
      <c r="Q49" s="696"/>
      <c r="R49" s="721"/>
      <c r="S49" s="722"/>
      <c r="T49" s="654"/>
      <c r="U49" s="655"/>
      <c r="V49" s="656"/>
      <c r="W49" s="7"/>
    </row>
    <row r="50" spans="2:23" s="2" customFormat="1" ht="16" customHeight="1" x14ac:dyDescent="0.2">
      <c r="B50" s="42">
        <v>1</v>
      </c>
      <c r="C50" s="42" t="s">
        <v>99</v>
      </c>
      <c r="D50" s="30" t="s">
        <v>60</v>
      </c>
      <c r="E50" s="15" t="s">
        <v>243</v>
      </c>
      <c r="F50" s="15" t="s">
        <v>52</v>
      </c>
      <c r="G50" s="42">
        <v>1992</v>
      </c>
      <c r="H50" s="42"/>
      <c r="I50" s="42"/>
      <c r="J50" s="42"/>
      <c r="K50" s="42" t="s">
        <v>14</v>
      </c>
      <c r="L50" s="42"/>
      <c r="M50" s="215">
        <v>116</v>
      </c>
      <c r="N50" s="230">
        <v>14372</v>
      </c>
      <c r="O50" s="230">
        <v>2087</v>
      </c>
      <c r="P50" s="709" t="s">
        <v>282</v>
      </c>
      <c r="Q50" s="710"/>
      <c r="R50" s="709" t="s">
        <v>65</v>
      </c>
      <c r="S50" s="710"/>
      <c r="T50" s="244"/>
      <c r="U50" s="262"/>
      <c r="V50" s="267"/>
      <c r="W50" s="7"/>
    </row>
    <row r="51" spans="2:23" s="2" customFormat="1" ht="16" customHeight="1" x14ac:dyDescent="0.2">
      <c r="B51" s="42">
        <v>2</v>
      </c>
      <c r="C51" s="42" t="s">
        <v>408</v>
      </c>
      <c r="D51" s="30" t="s">
        <v>41</v>
      </c>
      <c r="E51" s="176" t="s">
        <v>474</v>
      </c>
      <c r="F51" s="15" t="s">
        <v>317</v>
      </c>
      <c r="G51" s="42">
        <v>2002</v>
      </c>
      <c r="H51" s="42"/>
      <c r="I51" s="42" t="s">
        <v>14</v>
      </c>
      <c r="J51" s="42"/>
      <c r="K51" s="42" t="s">
        <v>14</v>
      </c>
      <c r="L51" s="42"/>
      <c r="M51" s="215">
        <v>55</v>
      </c>
      <c r="N51" s="230">
        <v>10518</v>
      </c>
      <c r="O51" s="230">
        <v>1377</v>
      </c>
      <c r="P51" s="709" t="s">
        <v>282</v>
      </c>
      <c r="Q51" s="710"/>
      <c r="R51" s="709" t="s">
        <v>65</v>
      </c>
      <c r="S51" s="710"/>
      <c r="T51" s="244"/>
      <c r="U51" s="262"/>
      <c r="V51" s="267"/>
      <c r="W51" s="7"/>
    </row>
    <row r="52" spans="2:23" s="2" customFormat="1" ht="16" customHeight="1" x14ac:dyDescent="0.2">
      <c r="B52" s="40">
        <v>3</v>
      </c>
      <c r="C52" s="40" t="s">
        <v>253</v>
      </c>
      <c r="D52" s="28" t="s">
        <v>34</v>
      </c>
      <c r="E52" s="172" t="s">
        <v>184</v>
      </c>
      <c r="F52" s="172" t="s">
        <v>97</v>
      </c>
      <c r="G52" s="40">
        <v>1994</v>
      </c>
      <c r="H52" s="40"/>
      <c r="I52" s="40" t="s">
        <v>14</v>
      </c>
      <c r="J52" s="40" t="s">
        <v>14</v>
      </c>
      <c r="K52" s="40" t="s">
        <v>14</v>
      </c>
      <c r="L52" s="40"/>
      <c r="M52" s="214">
        <v>35</v>
      </c>
      <c r="N52" s="231">
        <v>4143</v>
      </c>
      <c r="O52" s="231">
        <v>654</v>
      </c>
      <c r="P52" s="715" t="s">
        <v>282</v>
      </c>
      <c r="Q52" s="716"/>
      <c r="R52" s="715" t="s">
        <v>65</v>
      </c>
      <c r="S52" s="716"/>
      <c r="T52" s="259"/>
      <c r="U52" s="263"/>
      <c r="V52" s="268"/>
      <c r="W52" s="7"/>
    </row>
    <row r="53" spans="2:23" s="2" customFormat="1" ht="16" customHeight="1" x14ac:dyDescent="0.2">
      <c r="B53" s="41">
        <v>4</v>
      </c>
      <c r="C53" s="41" t="s">
        <v>253</v>
      </c>
      <c r="D53" s="29" t="s">
        <v>392</v>
      </c>
      <c r="E53" s="35" t="s">
        <v>294</v>
      </c>
      <c r="F53" s="35" t="s">
        <v>304</v>
      </c>
      <c r="G53" s="41">
        <v>1996</v>
      </c>
      <c r="H53" s="41"/>
      <c r="I53" s="41"/>
      <c r="J53" s="41" t="s">
        <v>14</v>
      </c>
      <c r="K53" s="41" t="s">
        <v>14</v>
      </c>
      <c r="L53" s="41"/>
      <c r="M53" s="213">
        <v>14</v>
      </c>
      <c r="N53" s="232">
        <v>580</v>
      </c>
      <c r="O53" s="232">
        <v>240</v>
      </c>
      <c r="P53" s="711" t="s">
        <v>282</v>
      </c>
      <c r="Q53" s="712"/>
      <c r="R53" s="711" t="s">
        <v>45</v>
      </c>
      <c r="S53" s="712"/>
      <c r="T53" s="246"/>
      <c r="U53" s="264"/>
      <c r="V53" s="269"/>
      <c r="W53" s="7"/>
    </row>
    <row r="54" spans="2:23" s="2" customFormat="1" ht="16" customHeight="1" x14ac:dyDescent="0.2">
      <c r="B54" s="42">
        <v>5</v>
      </c>
      <c r="C54" s="42" t="s">
        <v>253</v>
      </c>
      <c r="D54" s="30" t="s">
        <v>0</v>
      </c>
      <c r="E54" s="15" t="s">
        <v>236</v>
      </c>
      <c r="F54" s="15" t="s">
        <v>47</v>
      </c>
      <c r="G54" s="42">
        <v>1996</v>
      </c>
      <c r="H54" s="42"/>
      <c r="I54" s="42" t="s">
        <v>14</v>
      </c>
      <c r="J54" s="42" t="s">
        <v>14</v>
      </c>
      <c r="K54" s="42" t="s">
        <v>14</v>
      </c>
      <c r="L54" s="42" t="s">
        <v>14</v>
      </c>
      <c r="M54" s="215">
        <v>22</v>
      </c>
      <c r="N54" s="230">
        <v>2387</v>
      </c>
      <c r="O54" s="230">
        <v>825</v>
      </c>
      <c r="P54" s="709" t="s">
        <v>282</v>
      </c>
      <c r="Q54" s="710"/>
      <c r="R54" s="709" t="s">
        <v>65</v>
      </c>
      <c r="S54" s="710"/>
      <c r="T54" s="244"/>
      <c r="U54" s="262"/>
      <c r="V54" s="267"/>
      <c r="W54" s="7"/>
    </row>
    <row r="55" spans="2:23" s="2" customFormat="1" ht="16" customHeight="1" x14ac:dyDescent="0.2">
      <c r="B55" s="38">
        <v>6</v>
      </c>
      <c r="C55" s="38" t="s">
        <v>135</v>
      </c>
      <c r="D55" s="26" t="s">
        <v>220</v>
      </c>
      <c r="E55" s="171" t="s">
        <v>2</v>
      </c>
      <c r="F55" s="171" t="s">
        <v>318</v>
      </c>
      <c r="G55" s="38">
        <v>1999</v>
      </c>
      <c r="H55" s="38"/>
      <c r="I55" s="193"/>
      <c r="J55" s="38"/>
      <c r="K55" s="38" t="s">
        <v>14</v>
      </c>
      <c r="L55" s="38"/>
      <c r="M55" s="212">
        <v>4</v>
      </c>
      <c r="N55" s="233">
        <v>15.8</v>
      </c>
      <c r="O55" s="233">
        <v>15.8</v>
      </c>
      <c r="P55" s="713" t="s">
        <v>282</v>
      </c>
      <c r="Q55" s="714"/>
      <c r="R55" s="713" t="s">
        <v>65</v>
      </c>
      <c r="S55" s="714"/>
      <c r="T55" s="187"/>
      <c r="U55" s="265"/>
      <c r="V55" s="270"/>
      <c r="W55" s="7"/>
    </row>
    <row r="56" spans="2:23" s="2" customFormat="1" ht="16" customHeight="1" x14ac:dyDescent="0.2">
      <c r="B56" s="41">
        <v>7</v>
      </c>
      <c r="C56" s="41" t="s">
        <v>135</v>
      </c>
      <c r="D56" s="29" t="s">
        <v>220</v>
      </c>
      <c r="E56" s="35" t="s">
        <v>110</v>
      </c>
      <c r="F56" s="35" t="s">
        <v>25</v>
      </c>
      <c r="G56" s="41">
        <v>2019</v>
      </c>
      <c r="H56" s="41"/>
      <c r="I56" s="41"/>
      <c r="J56" s="41"/>
      <c r="K56" s="41" t="s">
        <v>14</v>
      </c>
      <c r="L56" s="41"/>
      <c r="M56" s="213">
        <v>10</v>
      </c>
      <c r="N56" s="232">
        <v>1760</v>
      </c>
      <c r="O56" s="232">
        <v>340</v>
      </c>
      <c r="P56" s="713" t="s">
        <v>282</v>
      </c>
      <c r="Q56" s="714"/>
      <c r="R56" s="711" t="s">
        <v>65</v>
      </c>
      <c r="S56" s="712"/>
      <c r="T56" s="246"/>
      <c r="U56" s="264"/>
      <c r="V56" s="271"/>
      <c r="W56" s="7"/>
    </row>
    <row r="57" spans="2:23" s="2" customFormat="1" ht="16" customHeight="1" x14ac:dyDescent="0.2">
      <c r="B57" s="42">
        <v>8</v>
      </c>
      <c r="C57" s="42" t="s">
        <v>378</v>
      </c>
      <c r="D57" s="30" t="s">
        <v>362</v>
      </c>
      <c r="E57" s="15" t="s">
        <v>310</v>
      </c>
      <c r="F57" s="15" t="s">
        <v>165</v>
      </c>
      <c r="G57" s="42">
        <v>1998</v>
      </c>
      <c r="H57" s="42"/>
      <c r="I57" s="42"/>
      <c r="J57" s="42"/>
      <c r="K57" s="42" t="s">
        <v>14</v>
      </c>
      <c r="L57" s="42"/>
      <c r="M57" s="215">
        <v>8</v>
      </c>
      <c r="N57" s="230">
        <v>1129</v>
      </c>
      <c r="O57" s="230">
        <v>223</v>
      </c>
      <c r="P57" s="709" t="s">
        <v>282</v>
      </c>
      <c r="Q57" s="710"/>
      <c r="R57" s="709" t="s">
        <v>65</v>
      </c>
      <c r="S57" s="710"/>
      <c r="T57" s="244"/>
      <c r="U57" s="262"/>
      <c r="V57" s="267"/>
      <c r="W57" s="7"/>
    </row>
    <row r="58" spans="2:23" s="2" customFormat="1" ht="15" customHeight="1" x14ac:dyDescent="0.2">
      <c r="B58" s="42">
        <v>9</v>
      </c>
      <c r="C58" s="42" t="s">
        <v>135</v>
      </c>
      <c r="D58" s="30" t="s">
        <v>406</v>
      </c>
      <c r="E58" s="15" t="s">
        <v>177</v>
      </c>
      <c r="F58" s="15" t="s">
        <v>319</v>
      </c>
      <c r="G58" s="42">
        <v>2010</v>
      </c>
      <c r="H58" s="42"/>
      <c r="I58" s="42" t="s">
        <v>14</v>
      </c>
      <c r="J58" s="42" t="s">
        <v>14</v>
      </c>
      <c r="K58" s="42" t="s">
        <v>14</v>
      </c>
      <c r="L58" s="42" t="s">
        <v>14</v>
      </c>
      <c r="M58" s="215">
        <v>3.2</v>
      </c>
      <c r="N58" s="230">
        <v>151</v>
      </c>
      <c r="O58" s="230">
        <v>39</v>
      </c>
      <c r="P58" s="709" t="s">
        <v>409</v>
      </c>
      <c r="Q58" s="710"/>
      <c r="R58" s="709" t="s">
        <v>65</v>
      </c>
      <c r="S58" s="710"/>
      <c r="T58" s="244"/>
      <c r="U58" s="262"/>
      <c r="V58" s="267"/>
      <c r="W58" s="7"/>
    </row>
    <row r="59" spans="2:23" s="2" customFormat="1" ht="16" customHeight="1" x14ac:dyDescent="0.2">
      <c r="B59" s="42">
        <v>10</v>
      </c>
      <c r="C59" s="42" t="s">
        <v>135</v>
      </c>
      <c r="D59" s="30" t="s">
        <v>7</v>
      </c>
      <c r="E59" s="15" t="s">
        <v>273</v>
      </c>
      <c r="F59" s="15" t="s">
        <v>107</v>
      </c>
      <c r="G59" s="42">
        <v>2002</v>
      </c>
      <c r="H59" s="42"/>
      <c r="I59" s="42"/>
      <c r="J59" s="42"/>
      <c r="K59" s="42" t="s">
        <v>14</v>
      </c>
      <c r="L59" s="42"/>
      <c r="M59" s="215">
        <v>6</v>
      </c>
      <c r="N59" s="230">
        <v>2452</v>
      </c>
      <c r="O59" s="407">
        <v>0</v>
      </c>
      <c r="P59" s="709" t="s">
        <v>64</v>
      </c>
      <c r="Q59" s="710"/>
      <c r="R59" s="709" t="s">
        <v>65</v>
      </c>
      <c r="S59" s="710"/>
      <c r="T59" s="244"/>
      <c r="U59" s="262"/>
      <c r="V59" s="267"/>
      <c r="W59" s="7"/>
    </row>
    <row r="60" spans="2:23" s="2" customFormat="1" ht="16" customHeight="1" x14ac:dyDescent="0.2">
      <c r="B60" s="42">
        <v>11</v>
      </c>
      <c r="C60" s="42" t="s">
        <v>135</v>
      </c>
      <c r="D60" s="30" t="s">
        <v>311</v>
      </c>
      <c r="E60" s="175" t="s">
        <v>475</v>
      </c>
      <c r="F60" s="175" t="s">
        <v>136</v>
      </c>
      <c r="G60" s="48">
        <v>2020</v>
      </c>
      <c r="H60" s="48"/>
      <c r="I60" s="42" t="s">
        <v>14</v>
      </c>
      <c r="J60" s="48"/>
      <c r="K60" s="42" t="s">
        <v>14</v>
      </c>
      <c r="L60" s="48"/>
      <c r="M60" s="217">
        <v>20</v>
      </c>
      <c r="N60" s="234">
        <v>496</v>
      </c>
      <c r="O60" s="234">
        <v>496</v>
      </c>
      <c r="P60" s="709" t="s">
        <v>365</v>
      </c>
      <c r="Q60" s="710"/>
      <c r="R60" s="709" t="s">
        <v>65</v>
      </c>
      <c r="S60" s="710"/>
      <c r="T60" s="244"/>
      <c r="U60" s="262"/>
      <c r="V60" s="267"/>
      <c r="W60" s="7"/>
    </row>
    <row r="61" spans="2:23" s="2" customFormat="1" ht="16" customHeight="1" x14ac:dyDescent="0.2">
      <c r="B61" s="42">
        <v>12</v>
      </c>
      <c r="C61" s="48" t="s">
        <v>253</v>
      </c>
      <c r="D61" s="34" t="s">
        <v>223</v>
      </c>
      <c r="E61" s="175" t="s">
        <v>391</v>
      </c>
      <c r="F61" s="175" t="s">
        <v>320</v>
      </c>
      <c r="G61" s="48">
        <v>1996</v>
      </c>
      <c r="H61" s="48"/>
      <c r="I61" s="48" t="s">
        <v>14</v>
      </c>
      <c r="J61" s="48" t="s">
        <v>14</v>
      </c>
      <c r="K61" s="48" t="s">
        <v>14</v>
      </c>
      <c r="L61" s="48"/>
      <c r="M61" s="217">
        <v>14</v>
      </c>
      <c r="N61" s="234">
        <v>883</v>
      </c>
      <c r="O61" s="234">
        <v>881</v>
      </c>
      <c r="P61" s="709" t="s">
        <v>282</v>
      </c>
      <c r="Q61" s="710"/>
      <c r="R61" s="709" t="s">
        <v>68</v>
      </c>
      <c r="S61" s="710"/>
      <c r="T61" s="244"/>
      <c r="U61" s="262"/>
      <c r="V61" s="272"/>
      <c r="W61" s="7"/>
    </row>
    <row r="62" spans="2:23" s="2" customFormat="1" ht="16.5" customHeight="1" x14ac:dyDescent="0.2">
      <c r="B62" s="42">
        <v>13</v>
      </c>
      <c r="C62" s="42" t="s">
        <v>253</v>
      </c>
      <c r="D62" s="30" t="s">
        <v>393</v>
      </c>
      <c r="E62" s="15" t="s">
        <v>413</v>
      </c>
      <c r="F62" s="15" t="s">
        <v>321</v>
      </c>
      <c r="G62" s="42">
        <v>1990</v>
      </c>
      <c r="H62" s="42"/>
      <c r="I62" s="42" t="s">
        <v>14</v>
      </c>
      <c r="J62" s="42" t="s">
        <v>14</v>
      </c>
      <c r="K62" s="42" t="s">
        <v>14</v>
      </c>
      <c r="L62" s="42" t="s">
        <v>14</v>
      </c>
      <c r="M62" s="215">
        <v>40</v>
      </c>
      <c r="N62" s="230">
        <v>3767</v>
      </c>
      <c r="O62" s="230">
        <v>1461</v>
      </c>
      <c r="P62" s="709" t="s">
        <v>282</v>
      </c>
      <c r="Q62" s="710"/>
      <c r="R62" s="709" t="s">
        <v>65</v>
      </c>
      <c r="S62" s="710"/>
      <c r="T62" s="244"/>
      <c r="U62" s="262"/>
      <c r="V62" s="272"/>
      <c r="W62" s="7"/>
    </row>
    <row r="63" spans="2:23" s="2" customFormat="1" ht="15" customHeight="1" x14ac:dyDescent="0.2">
      <c r="B63" s="156"/>
      <c r="C63" s="20"/>
      <c r="D63" s="20"/>
      <c r="E63" s="20"/>
      <c r="F63" s="20"/>
      <c r="G63" s="182"/>
      <c r="H63" s="186"/>
      <c r="I63" s="194"/>
      <c r="J63" s="200" t="s">
        <v>201</v>
      </c>
      <c r="K63" s="203">
        <f>COUNTIF($C$50:$C$62,"破")</f>
        <v>7</v>
      </c>
      <c r="L63" s="207" t="s">
        <v>244</v>
      </c>
      <c r="M63" s="217">
        <f>SUMIF($C$50:$C$62,"破",M50:M62)</f>
        <v>167.2</v>
      </c>
      <c r="N63" s="101">
        <f>SUMIF($C$50:$C$62,"破",N50:N62)</f>
        <v>20375.8</v>
      </c>
      <c r="O63" s="101">
        <f>SUMIF($C$50:$C$62,"破",O50:O62)</f>
        <v>3200.8</v>
      </c>
      <c r="P63" s="242"/>
      <c r="Q63" s="153"/>
      <c r="R63" s="153"/>
      <c r="S63" s="153"/>
      <c r="T63" s="153"/>
      <c r="U63" s="153"/>
      <c r="V63" s="153"/>
      <c r="W63" s="7"/>
    </row>
    <row r="64" spans="2:23" s="2" customFormat="1" ht="16" customHeight="1" x14ac:dyDescent="0.2">
      <c r="B64" s="20"/>
      <c r="C64" s="20"/>
      <c r="D64" s="20"/>
      <c r="E64" s="20"/>
      <c r="F64" s="20"/>
      <c r="G64" s="182"/>
      <c r="H64" s="187"/>
      <c r="I64" s="195"/>
      <c r="J64" s="201" t="s">
        <v>23</v>
      </c>
      <c r="K64" s="204">
        <f>COUNTIF($C$50:$C$62,"圧")</f>
        <v>0</v>
      </c>
      <c r="L64" s="208" t="s">
        <v>244</v>
      </c>
      <c r="M64" s="212">
        <f>SUMIF($C$50:$C$62,"圧",M50:M62)</f>
        <v>0</v>
      </c>
      <c r="N64" s="92">
        <f>SUMIF($C$50:$C$62,"圧",N50:N62)</f>
        <v>0</v>
      </c>
      <c r="O64" s="92">
        <f>SUMIF($C$50:$C$62,"圧",O50:O62)</f>
        <v>0</v>
      </c>
      <c r="P64" s="248"/>
      <c r="Q64" s="85"/>
      <c r="R64" s="85"/>
      <c r="S64" s="85"/>
      <c r="T64" s="85"/>
      <c r="U64" s="85"/>
      <c r="V64" s="85"/>
      <c r="W64" s="7"/>
    </row>
    <row r="65" spans="2:23" s="2" customFormat="1" ht="16" customHeight="1" x14ac:dyDescent="0.2">
      <c r="B65" s="20"/>
      <c r="C65" s="20"/>
      <c r="D65" s="20"/>
      <c r="E65" s="20"/>
      <c r="F65" s="20"/>
      <c r="G65" s="182"/>
      <c r="H65" s="62"/>
      <c r="I65" s="196"/>
      <c r="J65" s="73" t="s">
        <v>450</v>
      </c>
      <c r="K65" s="205">
        <f>COUNTIF($C$50:$C$62,"併")</f>
        <v>6</v>
      </c>
      <c r="L65" s="209" t="s">
        <v>244</v>
      </c>
      <c r="M65" s="213">
        <f>SUMIF($C$50:$C$62,"併",M50:M62)</f>
        <v>180</v>
      </c>
      <c r="N65" s="95">
        <f>SUMIF($C$50:$C$62,"併",N50:N62)</f>
        <v>22278</v>
      </c>
      <c r="O65" s="95">
        <f>SUMIF($C$50:$C$62,"併",O50:O62)</f>
        <v>5438</v>
      </c>
      <c r="P65" s="248"/>
      <c r="Q65" s="85"/>
      <c r="R65" s="85"/>
      <c r="S65" s="85"/>
      <c r="T65" s="85"/>
      <c r="U65" s="85"/>
      <c r="V65" s="85"/>
      <c r="W65" s="7"/>
    </row>
    <row r="66" spans="2:23" s="2" customFormat="1" ht="16" customHeight="1" x14ac:dyDescent="0.2">
      <c r="B66" s="20"/>
      <c r="C66" s="20"/>
      <c r="D66" s="20"/>
      <c r="E66" s="20"/>
      <c r="F66" s="20"/>
      <c r="G66" s="182"/>
      <c r="H66" s="639" t="s">
        <v>259</v>
      </c>
      <c r="I66" s="594"/>
      <c r="J66" s="81" t="s">
        <v>238</v>
      </c>
      <c r="K66" s="70">
        <f>SUM(K63:K65)</f>
        <v>13</v>
      </c>
      <c r="L66" s="210" t="s">
        <v>244</v>
      </c>
      <c r="M66" s="215">
        <f>SUM(M63:M65)</f>
        <v>347.2</v>
      </c>
      <c r="N66" s="96">
        <f>SUM(N63:N65)</f>
        <v>42653.8</v>
      </c>
      <c r="O66" s="96">
        <f>SUM(O63:O65)</f>
        <v>8638.7999999999993</v>
      </c>
      <c r="P66" s="248"/>
      <c r="Q66" s="85"/>
      <c r="R66" s="85"/>
      <c r="S66" s="85"/>
      <c r="T66" s="85"/>
      <c r="U66" s="85"/>
      <c r="V66" s="85"/>
      <c r="W66" s="7"/>
    </row>
    <row r="67" spans="2:23" s="2" customFormat="1" ht="16" customHeight="1" x14ac:dyDescent="0.2">
      <c r="B67" s="14" t="s">
        <v>458</v>
      </c>
      <c r="C67" s="162"/>
      <c r="D67" s="162"/>
      <c r="E67" s="162"/>
      <c r="F67" s="162"/>
      <c r="G67" s="162"/>
      <c r="H67" s="72"/>
      <c r="I67" s="197"/>
      <c r="J67" s="142"/>
      <c r="K67" s="203"/>
      <c r="L67" s="203"/>
      <c r="M67" s="220"/>
      <c r="N67" s="235"/>
      <c r="O67" s="235"/>
      <c r="P67" s="85"/>
      <c r="Q67" s="85"/>
      <c r="R67" s="85"/>
      <c r="S67" s="85"/>
      <c r="T67" s="85"/>
      <c r="U67" s="85"/>
      <c r="V67" s="85"/>
      <c r="W67" s="7"/>
    </row>
    <row r="68" spans="2:23" s="2" customFormat="1" ht="16" customHeight="1" x14ac:dyDescent="0.2">
      <c r="B68" s="157" t="s">
        <v>289</v>
      </c>
      <c r="C68" s="157" t="s">
        <v>168</v>
      </c>
      <c r="D68" s="169" t="s">
        <v>6</v>
      </c>
      <c r="E68" s="174" t="s">
        <v>262</v>
      </c>
      <c r="F68" s="169" t="s">
        <v>256</v>
      </c>
      <c r="G68" s="63" t="s">
        <v>263</v>
      </c>
      <c r="H68" s="697" t="s">
        <v>15</v>
      </c>
      <c r="I68" s="698"/>
      <c r="J68" s="698"/>
      <c r="K68" s="698"/>
      <c r="L68" s="698"/>
      <c r="M68" s="221" t="s">
        <v>148</v>
      </c>
      <c r="N68" s="226" t="s">
        <v>83</v>
      </c>
      <c r="O68" s="699" t="s">
        <v>112</v>
      </c>
      <c r="P68" s="700"/>
      <c r="Q68" s="701"/>
      <c r="R68" s="248"/>
      <c r="S68" s="85"/>
      <c r="T68" s="85"/>
      <c r="U68" s="85"/>
      <c r="V68" s="85"/>
      <c r="W68" s="7"/>
    </row>
    <row r="69" spans="2:23" s="2" customFormat="1" ht="16" customHeight="1" x14ac:dyDescent="0.2">
      <c r="B69" s="158" t="s">
        <v>241</v>
      </c>
      <c r="C69" s="38" t="s">
        <v>135</v>
      </c>
      <c r="D69" s="26" t="s">
        <v>220</v>
      </c>
      <c r="E69" s="171" t="s">
        <v>249</v>
      </c>
      <c r="F69" s="171" t="s">
        <v>67</v>
      </c>
      <c r="G69" s="38">
        <v>1990</v>
      </c>
      <c r="H69" s="673" t="s">
        <v>155</v>
      </c>
      <c r="I69" s="674"/>
      <c r="J69" s="674"/>
      <c r="K69" s="674"/>
      <c r="L69" s="675"/>
      <c r="M69" s="212">
        <v>35</v>
      </c>
      <c r="N69" s="236" t="s">
        <v>10</v>
      </c>
      <c r="O69" s="702" t="s">
        <v>446</v>
      </c>
      <c r="P69" s="703"/>
      <c r="Q69" s="249" t="s">
        <v>576</v>
      </c>
      <c r="R69" s="248"/>
      <c r="S69" s="85"/>
      <c r="T69" s="85"/>
      <c r="U69" s="85"/>
      <c r="V69" s="85"/>
      <c r="W69" s="7"/>
    </row>
    <row r="70" spans="2:23" s="2" customFormat="1" ht="16" customHeight="1" x14ac:dyDescent="0.2">
      <c r="B70" s="159" t="s">
        <v>241</v>
      </c>
      <c r="C70" s="44" t="s">
        <v>99</v>
      </c>
      <c r="D70" s="32" t="s">
        <v>220</v>
      </c>
      <c r="E70" s="177" t="s">
        <v>396</v>
      </c>
      <c r="F70" s="177" t="s">
        <v>324</v>
      </c>
      <c r="G70" s="44">
        <v>1997</v>
      </c>
      <c r="H70" s="704" t="s">
        <v>155</v>
      </c>
      <c r="I70" s="705"/>
      <c r="J70" s="705"/>
      <c r="K70" s="705"/>
      <c r="L70" s="706"/>
      <c r="M70" s="222">
        <v>13</v>
      </c>
      <c r="N70" s="237" t="s">
        <v>10</v>
      </c>
      <c r="O70" s="707" t="s">
        <v>446</v>
      </c>
      <c r="P70" s="708"/>
      <c r="Q70" s="250" t="s">
        <v>576</v>
      </c>
      <c r="R70" s="248"/>
      <c r="S70" s="85"/>
      <c r="T70" s="85"/>
      <c r="U70" s="85"/>
      <c r="V70" s="85"/>
      <c r="W70" s="7"/>
    </row>
    <row r="71" spans="2:23" s="2" customFormat="1" ht="16" customHeight="1" x14ac:dyDescent="0.2">
      <c r="B71" s="158" t="s">
        <v>241</v>
      </c>
      <c r="C71" s="42" t="s">
        <v>144</v>
      </c>
      <c r="D71" s="30" t="s">
        <v>311</v>
      </c>
      <c r="E71" s="15" t="s">
        <v>312</v>
      </c>
      <c r="F71" s="15" t="s">
        <v>136</v>
      </c>
      <c r="G71" s="42">
        <v>2010</v>
      </c>
      <c r="H71" s="673" t="s">
        <v>173</v>
      </c>
      <c r="I71" s="674"/>
      <c r="J71" s="674"/>
      <c r="K71" s="674"/>
      <c r="L71" s="675"/>
      <c r="M71" s="215">
        <v>20</v>
      </c>
      <c r="N71" s="236" t="s">
        <v>10</v>
      </c>
      <c r="O71" s="702" t="s">
        <v>473</v>
      </c>
      <c r="P71" s="703"/>
      <c r="Q71" s="249" t="s">
        <v>576</v>
      </c>
      <c r="R71" s="248"/>
      <c r="S71" s="85"/>
      <c r="T71" s="85"/>
      <c r="U71" s="85"/>
      <c r="V71" s="85"/>
      <c r="W71" s="7"/>
    </row>
    <row r="72" spans="2:23" s="2" customFormat="1" ht="16" customHeight="1" x14ac:dyDescent="0.2">
      <c r="B72" s="158" t="s">
        <v>246</v>
      </c>
      <c r="C72" s="163" t="s">
        <v>408</v>
      </c>
      <c r="D72" s="170" t="s">
        <v>41</v>
      </c>
      <c r="E72" s="176" t="s">
        <v>192</v>
      </c>
      <c r="F72" s="15" t="s">
        <v>300</v>
      </c>
      <c r="G72" s="42">
        <v>1978</v>
      </c>
      <c r="H72" s="673" t="s">
        <v>173</v>
      </c>
      <c r="I72" s="674"/>
      <c r="J72" s="674"/>
      <c r="K72" s="674"/>
      <c r="L72" s="675"/>
      <c r="M72" s="215">
        <v>50</v>
      </c>
      <c r="N72" s="236" t="s">
        <v>10</v>
      </c>
      <c r="O72" s="676" t="s">
        <v>451</v>
      </c>
      <c r="P72" s="677"/>
      <c r="Q72" s="254" t="s">
        <v>577</v>
      </c>
      <c r="R72" s="256"/>
      <c r="S72" s="130"/>
      <c r="T72" s="257"/>
      <c r="U72" s="257"/>
      <c r="V72" s="130"/>
      <c r="W72" s="7"/>
    </row>
    <row r="73" spans="2:23" s="2" customFormat="1" ht="16" customHeight="1" x14ac:dyDescent="0.2">
      <c r="B73" s="160"/>
      <c r="C73" s="164"/>
      <c r="D73" s="1"/>
      <c r="E73" s="178"/>
      <c r="F73" s="179"/>
      <c r="G73" s="183"/>
      <c r="H73" s="188"/>
      <c r="I73" s="198"/>
      <c r="J73" s="70" t="s">
        <v>31</v>
      </c>
      <c r="K73" s="74">
        <f>COUNTIF($B$69:$B$72,"休止")</f>
        <v>3</v>
      </c>
      <c r="L73" s="86" t="s">
        <v>244</v>
      </c>
      <c r="M73" s="216">
        <f>SUMIF($B$69:$B$72,"休止",M69:M72)</f>
        <v>68</v>
      </c>
      <c r="N73" s="238"/>
      <c r="O73" s="241"/>
      <c r="P73" s="241"/>
      <c r="Q73" s="255"/>
      <c r="R73" s="130"/>
      <c r="S73" s="130"/>
      <c r="T73" s="257"/>
      <c r="U73" s="257"/>
      <c r="V73" s="130"/>
      <c r="W73" s="7"/>
    </row>
    <row r="74" spans="2:23" ht="16" customHeight="1" x14ac:dyDescent="0.2">
      <c r="B74" s="20" t="s">
        <v>452</v>
      </c>
      <c r="C74" s="20"/>
      <c r="D74" s="20"/>
      <c r="E74" s="20"/>
      <c r="F74" s="20"/>
      <c r="G74" s="49"/>
      <c r="H74" s="152"/>
      <c r="I74" s="81"/>
      <c r="J74" s="70" t="s">
        <v>225</v>
      </c>
      <c r="K74" s="70">
        <f>COUNTIF($B$69:$B$72,"廃止")</f>
        <v>1</v>
      </c>
      <c r="L74" s="86" t="s">
        <v>244</v>
      </c>
      <c r="M74" s="215">
        <f>SUMIF($B$69:$B$72,"廃止",M69:M72)</f>
        <v>50</v>
      </c>
      <c r="N74" s="239"/>
      <c r="O74" s="220"/>
      <c r="P74" s="119"/>
      <c r="Q74" s="119"/>
      <c r="R74" s="119"/>
      <c r="S74" s="119"/>
      <c r="T74" s="257"/>
      <c r="U74" s="261"/>
      <c r="V74" s="257"/>
      <c r="W74" s="6"/>
    </row>
    <row r="75" spans="2:23" ht="15" customHeight="1" x14ac:dyDescent="0.2">
      <c r="B75" s="156" t="s">
        <v>401</v>
      </c>
      <c r="C75" s="20"/>
      <c r="D75" s="20"/>
      <c r="E75" s="20"/>
      <c r="F75" s="20"/>
      <c r="G75" s="20"/>
      <c r="H75" s="152"/>
      <c r="I75" s="81"/>
      <c r="J75" s="70" t="s">
        <v>463</v>
      </c>
      <c r="K75" s="70">
        <f>SUM(K73:K74)</f>
        <v>4</v>
      </c>
      <c r="L75" s="86" t="s">
        <v>244</v>
      </c>
      <c r="M75" s="215">
        <f>SUM(M73:M74)</f>
        <v>118</v>
      </c>
      <c r="N75" s="116"/>
      <c r="O75" s="116"/>
      <c r="P75" s="116"/>
      <c r="Q75" s="116"/>
      <c r="R75" s="116"/>
      <c r="S75" s="116"/>
      <c r="T75" s="116"/>
      <c r="U75" s="7"/>
      <c r="V75" s="6"/>
      <c r="W75" s="7"/>
    </row>
    <row r="76" spans="2:23" ht="15" customHeight="1" x14ac:dyDescent="0.2">
      <c r="B76" s="20"/>
      <c r="C76" s="20"/>
      <c r="D76" s="20"/>
      <c r="E76" s="20"/>
      <c r="F76" s="20"/>
      <c r="G76" s="20"/>
      <c r="H76" s="7"/>
      <c r="I76" s="7"/>
      <c r="J76" s="7"/>
      <c r="K76" s="7"/>
      <c r="L76" s="7"/>
      <c r="M76" s="7"/>
      <c r="N76" s="116"/>
      <c r="O76" s="116"/>
      <c r="P76" s="116"/>
      <c r="Q76" s="116"/>
      <c r="R76" s="116"/>
      <c r="S76" s="116"/>
      <c r="T76" s="116"/>
      <c r="U76" s="7"/>
      <c r="V76" s="6"/>
      <c r="W76" s="7"/>
    </row>
    <row r="77" spans="2:23" ht="15" customHeight="1" x14ac:dyDescent="0.2">
      <c r="B77" s="6"/>
      <c r="C77" s="6"/>
      <c r="D77" s="7"/>
      <c r="E77" s="7"/>
      <c r="F77" s="7"/>
      <c r="G77" s="20"/>
      <c r="H77" s="7"/>
      <c r="I77" s="7"/>
      <c r="J77" s="7"/>
      <c r="K77" s="7"/>
      <c r="L77" s="7"/>
      <c r="M77" s="7"/>
      <c r="N77" s="116"/>
      <c r="O77" s="116"/>
      <c r="P77" s="116"/>
      <c r="Q77" s="116"/>
      <c r="R77" s="116"/>
      <c r="S77" s="116"/>
      <c r="T77" s="116"/>
      <c r="U77" s="7"/>
      <c r="V77" s="6"/>
      <c r="W77" s="7"/>
    </row>
    <row r="78" spans="2:23" ht="38.25" customHeight="1" x14ac:dyDescent="0.2">
      <c r="B78" s="6"/>
      <c r="C78" s="20"/>
      <c r="D78" s="20"/>
      <c r="E78" s="20"/>
      <c r="F78" s="20"/>
      <c r="G78" s="20"/>
      <c r="H78" s="7"/>
      <c r="I78" s="7"/>
      <c r="J78" s="7"/>
      <c r="K78" s="7"/>
      <c r="L78" s="7"/>
      <c r="M78" s="7"/>
      <c r="N78" s="106"/>
      <c r="O78" s="106"/>
      <c r="P78" s="106"/>
      <c r="Q78" s="106"/>
      <c r="R78" s="106"/>
      <c r="S78" s="106"/>
      <c r="T78" s="106"/>
      <c r="U78" s="7"/>
      <c r="V78" s="6"/>
      <c r="W78" s="7"/>
    </row>
  </sheetData>
  <mergeCells count="136"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H28:I28"/>
    <mergeCell ref="B30:C30"/>
    <mergeCell ref="H30:L30"/>
    <mergeCell ref="O30:Q30"/>
    <mergeCell ref="B31:C31"/>
    <mergeCell ref="H31:L31"/>
    <mergeCell ref="O31:P31"/>
    <mergeCell ref="B32:C32"/>
    <mergeCell ref="H32:L32"/>
    <mergeCell ref="O32:P32"/>
    <mergeCell ref="B33:C33"/>
    <mergeCell ref="H33:L33"/>
    <mergeCell ref="O33:P33"/>
    <mergeCell ref="B34:C34"/>
    <mergeCell ref="H34:L34"/>
    <mergeCell ref="O34:P34"/>
    <mergeCell ref="B35:C35"/>
    <mergeCell ref="H35:L35"/>
    <mergeCell ref="O35:P35"/>
    <mergeCell ref="B36:C36"/>
    <mergeCell ref="H36:L36"/>
    <mergeCell ref="O36:P36"/>
    <mergeCell ref="P50:Q50"/>
    <mergeCell ref="R50:S50"/>
    <mergeCell ref="P51:Q51"/>
    <mergeCell ref="R51:S51"/>
    <mergeCell ref="P52:Q52"/>
    <mergeCell ref="R52:S52"/>
    <mergeCell ref="R47:S49"/>
    <mergeCell ref="B37:C37"/>
    <mergeCell ref="H37:L37"/>
    <mergeCell ref="O37:P37"/>
    <mergeCell ref="B38:C38"/>
    <mergeCell ref="H38:L38"/>
    <mergeCell ref="O38:P38"/>
    <mergeCell ref="B40:C40"/>
    <mergeCell ref="H40:L40"/>
    <mergeCell ref="O40:P40"/>
    <mergeCell ref="P53:Q53"/>
    <mergeCell ref="R53:S53"/>
    <mergeCell ref="P54:Q54"/>
    <mergeCell ref="R54:S54"/>
    <mergeCell ref="P55:Q55"/>
    <mergeCell ref="R55:S55"/>
    <mergeCell ref="P56:Q56"/>
    <mergeCell ref="R56:S56"/>
    <mergeCell ref="P57:Q57"/>
    <mergeCell ref="R57:S57"/>
    <mergeCell ref="O69:P69"/>
    <mergeCell ref="H70:L70"/>
    <mergeCell ref="O70:P70"/>
    <mergeCell ref="H71:L71"/>
    <mergeCell ref="O71:P71"/>
    <mergeCell ref="P58:Q58"/>
    <mergeCell ref="R58:S58"/>
    <mergeCell ref="P59:Q59"/>
    <mergeCell ref="R59:S59"/>
    <mergeCell ref="P60:Q60"/>
    <mergeCell ref="R60:S60"/>
    <mergeCell ref="P61:Q61"/>
    <mergeCell ref="R61:S61"/>
    <mergeCell ref="P62:Q62"/>
    <mergeCell ref="R62:S62"/>
    <mergeCell ref="H72:L72"/>
    <mergeCell ref="O72:P72"/>
    <mergeCell ref="B3:C5"/>
    <mergeCell ref="D3:D5"/>
    <mergeCell ref="E3:E5"/>
    <mergeCell ref="F3:F5"/>
    <mergeCell ref="G3:G5"/>
    <mergeCell ref="M3:M4"/>
    <mergeCell ref="N3:N4"/>
    <mergeCell ref="O3:O4"/>
    <mergeCell ref="B47:B49"/>
    <mergeCell ref="C47:C49"/>
    <mergeCell ref="D47:D49"/>
    <mergeCell ref="E47:E49"/>
    <mergeCell ref="F47:F49"/>
    <mergeCell ref="G47:G49"/>
    <mergeCell ref="M47:M48"/>
    <mergeCell ref="N47:N48"/>
    <mergeCell ref="O47:O48"/>
    <mergeCell ref="P47:Q49"/>
    <mergeCell ref="H66:I66"/>
    <mergeCell ref="H68:L68"/>
    <mergeCell ref="O68:Q68"/>
    <mergeCell ref="H69:L69"/>
    <mergeCell ref="T3:T5"/>
    <mergeCell ref="U3:U5"/>
    <mergeCell ref="V3:V5"/>
    <mergeCell ref="H4:H5"/>
    <mergeCell ref="I4:I5"/>
    <mergeCell ref="J4:J5"/>
    <mergeCell ref="K4:K5"/>
    <mergeCell ref="L4:L5"/>
    <mergeCell ref="P4:P5"/>
    <mergeCell ref="Q4:Q5"/>
    <mergeCell ref="R4:R5"/>
    <mergeCell ref="S4:S5"/>
    <mergeCell ref="H3:L3"/>
    <mergeCell ref="P3:S3"/>
    <mergeCell ref="T47:V49"/>
    <mergeCell ref="H48:H49"/>
    <mergeCell ref="I48:I49"/>
    <mergeCell ref="J48:J49"/>
    <mergeCell ref="K48:K49"/>
    <mergeCell ref="L48:L49"/>
    <mergeCell ref="B39:C39"/>
    <mergeCell ref="H39:L39"/>
    <mergeCell ref="O39:P39"/>
    <mergeCell ref="B41:F41"/>
    <mergeCell ref="B42:F42"/>
    <mergeCell ref="B43:F43"/>
    <mergeCell ref="H47:L47"/>
  </mergeCells>
  <phoneticPr fontId="5"/>
  <pageMargins left="0.78740157480314965" right="0.39370078740157483" top="0.39370078740157483" bottom="0.39370078740157483" header="0.31496062992125984" footer="0.31496062992125984"/>
  <pageSetup paperSize="9" scale="3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B1:W84"/>
  <sheetViews>
    <sheetView showGridLines="0" view="pageBreakPreview" zoomScale="55" zoomScaleNormal="75" zoomScaleSheetLayoutView="55" workbookViewId="0">
      <selection activeCell="G65" sqref="G65:L65"/>
    </sheetView>
  </sheetViews>
  <sheetFormatPr defaultColWidth="9" defaultRowHeight="38.25" customHeight="1" x14ac:dyDescent="0.2"/>
  <cols>
    <col min="1" max="1" width="1.6328125" style="1" customWidth="1"/>
    <col min="2" max="2" width="5.6328125" style="1" customWidth="1"/>
    <col min="3" max="3" width="13.6328125" style="2" customWidth="1"/>
    <col min="4" max="4" width="48.90625" style="2" customWidth="1"/>
    <col min="5" max="5" width="56.36328125" style="2" customWidth="1"/>
    <col min="6" max="6" width="10.6328125" style="2" customWidth="1"/>
    <col min="7" max="12" width="5.6328125" style="2" customWidth="1"/>
    <col min="13" max="15" width="11.6328125" style="2" customWidth="1"/>
    <col min="16" max="16" width="11.6328125" style="275" customWidth="1"/>
    <col min="17" max="18" width="11.6328125" style="1" customWidth="1"/>
    <col min="19" max="19" width="11.6328125" style="2" customWidth="1"/>
    <col min="20" max="20" width="30.6328125" style="2" customWidth="1"/>
    <col min="21" max="21" width="25" style="2" customWidth="1"/>
    <col min="22" max="16384" width="9" style="1"/>
  </cols>
  <sheetData>
    <row r="1" spans="2:23" ht="21" customHeight="1" x14ac:dyDescent="0.2">
      <c r="B1" s="8" t="s">
        <v>239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307"/>
      <c r="Q1" s="6"/>
      <c r="R1" s="6"/>
      <c r="S1" s="139"/>
      <c r="T1" s="138" t="s">
        <v>485</v>
      </c>
      <c r="U1" s="7"/>
      <c r="V1" s="6"/>
      <c r="W1" s="6"/>
    </row>
    <row r="2" spans="2:23" ht="1" customHeight="1" x14ac:dyDescent="0.2"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07"/>
      <c r="Q2" s="6"/>
      <c r="R2" s="6"/>
      <c r="S2" s="139"/>
      <c r="T2" s="139"/>
      <c r="U2" s="7"/>
      <c r="V2" s="6"/>
      <c r="W2" s="6"/>
    </row>
    <row r="3" spans="2:23" ht="21" customHeight="1" x14ac:dyDescent="0.2">
      <c r="B3" s="769" t="s">
        <v>70</v>
      </c>
      <c r="C3" s="687" t="s">
        <v>86</v>
      </c>
      <c r="D3" s="584" t="s">
        <v>1</v>
      </c>
      <c r="E3" s="584" t="s">
        <v>222</v>
      </c>
      <c r="F3" s="687" t="s">
        <v>140</v>
      </c>
      <c r="G3" s="667" t="s">
        <v>145</v>
      </c>
      <c r="H3" s="764"/>
      <c r="I3" s="764"/>
      <c r="J3" s="764"/>
      <c r="K3" s="764"/>
      <c r="L3" s="765"/>
      <c r="M3" s="717" t="s">
        <v>188</v>
      </c>
      <c r="N3" s="718"/>
      <c r="O3" s="688" t="s">
        <v>148</v>
      </c>
      <c r="P3" s="762" t="s">
        <v>189</v>
      </c>
      <c r="Q3" s="684" t="s">
        <v>191</v>
      </c>
      <c r="R3" s="684" t="s">
        <v>58</v>
      </c>
      <c r="S3" s="684" t="s">
        <v>149</v>
      </c>
      <c r="T3" s="688" t="s">
        <v>154</v>
      </c>
      <c r="U3" s="7"/>
      <c r="V3" s="6"/>
      <c r="W3" s="6"/>
    </row>
    <row r="4" spans="2:23" ht="31.5" customHeight="1" x14ac:dyDescent="0.2">
      <c r="B4" s="769"/>
      <c r="C4" s="761"/>
      <c r="D4" s="584"/>
      <c r="E4" s="761"/>
      <c r="F4" s="761"/>
      <c r="G4" s="593" t="s">
        <v>151</v>
      </c>
      <c r="H4" s="593" t="s">
        <v>152</v>
      </c>
      <c r="I4" s="593" t="s">
        <v>153</v>
      </c>
      <c r="J4" s="593" t="s">
        <v>155</v>
      </c>
      <c r="K4" s="593" t="s">
        <v>4</v>
      </c>
      <c r="L4" s="593" t="s">
        <v>193</v>
      </c>
      <c r="M4" s="719"/>
      <c r="N4" s="720"/>
      <c r="O4" s="590"/>
      <c r="P4" s="763"/>
      <c r="Q4" s="685"/>
      <c r="R4" s="685"/>
      <c r="S4" s="685"/>
      <c r="T4" s="590"/>
      <c r="U4" s="7"/>
      <c r="V4" s="6"/>
      <c r="W4" s="6"/>
    </row>
    <row r="5" spans="2:23" ht="25.5" customHeight="1" x14ac:dyDescent="0.2">
      <c r="B5" s="769"/>
      <c r="C5" s="761"/>
      <c r="D5" s="584"/>
      <c r="E5" s="761"/>
      <c r="F5" s="761"/>
      <c r="G5" s="657"/>
      <c r="H5" s="658"/>
      <c r="I5" s="658"/>
      <c r="J5" s="658"/>
      <c r="K5" s="658"/>
      <c r="L5" s="658"/>
      <c r="M5" s="721"/>
      <c r="N5" s="722"/>
      <c r="O5" s="16" t="s">
        <v>161</v>
      </c>
      <c r="P5" s="107" t="s">
        <v>164</v>
      </c>
      <c r="Q5" s="107" t="s">
        <v>164</v>
      </c>
      <c r="R5" s="686"/>
      <c r="S5" s="686"/>
      <c r="T5" s="591"/>
      <c r="U5" s="7"/>
      <c r="V5" s="6"/>
      <c r="W5" s="6"/>
    </row>
    <row r="6" spans="2:23" ht="21" customHeight="1" x14ac:dyDescent="0.2">
      <c r="B6" s="42">
        <v>1</v>
      </c>
      <c r="C6" s="30" t="s">
        <v>102</v>
      </c>
      <c r="D6" s="30" t="s">
        <v>132</v>
      </c>
      <c r="E6" s="30" t="s">
        <v>171</v>
      </c>
      <c r="F6" s="42">
        <v>2004</v>
      </c>
      <c r="G6" s="56" t="s">
        <v>14</v>
      </c>
      <c r="H6" s="56"/>
      <c r="I6" s="56"/>
      <c r="J6" s="56"/>
      <c r="K6" s="56"/>
      <c r="L6" s="56" t="s">
        <v>14</v>
      </c>
      <c r="M6" s="806" t="s">
        <v>410</v>
      </c>
      <c r="N6" s="806"/>
      <c r="O6" s="215">
        <v>300</v>
      </c>
      <c r="P6" s="230">
        <v>83409.7</v>
      </c>
      <c r="Q6" s="230">
        <v>48342</v>
      </c>
      <c r="R6" s="42" t="s">
        <v>282</v>
      </c>
      <c r="S6" s="42" t="s">
        <v>65</v>
      </c>
      <c r="T6" s="42"/>
      <c r="U6" s="7"/>
      <c r="V6" s="6"/>
      <c r="W6" s="6"/>
    </row>
    <row r="7" spans="2:23" ht="21" customHeight="1" x14ac:dyDescent="0.2">
      <c r="B7" s="42">
        <v>2</v>
      </c>
      <c r="C7" s="30" t="s">
        <v>172</v>
      </c>
      <c r="D7" s="30" t="s">
        <v>411</v>
      </c>
      <c r="E7" s="30" t="s">
        <v>118</v>
      </c>
      <c r="F7" s="42">
        <v>2002</v>
      </c>
      <c r="G7" s="56" t="s">
        <v>14</v>
      </c>
      <c r="H7" s="56"/>
      <c r="I7" s="56"/>
      <c r="J7" s="56" t="s">
        <v>14</v>
      </c>
      <c r="K7" s="56"/>
      <c r="L7" s="56"/>
      <c r="M7" s="806" t="s">
        <v>410</v>
      </c>
      <c r="N7" s="806"/>
      <c r="O7" s="215">
        <v>60</v>
      </c>
      <c r="P7" s="230">
        <v>7417</v>
      </c>
      <c r="Q7" s="230">
        <v>3743</v>
      </c>
      <c r="R7" s="42" t="s">
        <v>282</v>
      </c>
      <c r="S7" s="42" t="s">
        <v>65</v>
      </c>
      <c r="T7" s="42"/>
      <c r="U7" s="7"/>
      <c r="V7" s="6"/>
      <c r="W7" s="6"/>
    </row>
    <row r="8" spans="2:23" ht="21" customHeight="1" x14ac:dyDescent="0.2">
      <c r="B8" s="42">
        <v>3</v>
      </c>
      <c r="C8" s="30" t="s">
        <v>406</v>
      </c>
      <c r="D8" s="30" t="s">
        <v>177</v>
      </c>
      <c r="E8" s="30" t="s">
        <v>77</v>
      </c>
      <c r="F8" s="42">
        <v>2002</v>
      </c>
      <c r="G8" s="56" t="s">
        <v>14</v>
      </c>
      <c r="H8" s="56"/>
      <c r="I8" s="56"/>
      <c r="J8" s="56"/>
      <c r="K8" s="56"/>
      <c r="L8" s="56"/>
      <c r="M8" s="806" t="s">
        <v>410</v>
      </c>
      <c r="N8" s="806"/>
      <c r="O8" s="215">
        <v>11</v>
      </c>
      <c r="P8" s="230">
        <v>943</v>
      </c>
      <c r="Q8" s="230">
        <v>415</v>
      </c>
      <c r="R8" s="42" t="s">
        <v>282</v>
      </c>
      <c r="S8" s="42" t="s">
        <v>65</v>
      </c>
      <c r="T8" s="42"/>
      <c r="U8" s="7"/>
      <c r="V8" s="6"/>
      <c r="W8" s="6"/>
    </row>
    <row r="9" spans="2:23" ht="21" customHeight="1" x14ac:dyDescent="0.2">
      <c r="B9" s="795"/>
      <c r="C9" s="795"/>
      <c r="D9" s="795"/>
      <c r="E9" s="795"/>
      <c r="F9" s="291"/>
      <c r="G9" s="639" t="s">
        <v>260</v>
      </c>
      <c r="H9" s="594"/>
      <c r="I9" s="594"/>
      <c r="J9" s="70" t="s">
        <v>238</v>
      </c>
      <c r="K9" s="70">
        <f>COUNT(B6:B8)</f>
        <v>3</v>
      </c>
      <c r="L9" s="86" t="s">
        <v>292</v>
      </c>
      <c r="M9" s="293"/>
      <c r="N9" s="302"/>
      <c r="O9" s="215">
        <f>SUM(O6:O8)</f>
        <v>371</v>
      </c>
      <c r="P9" s="230">
        <f>SUM(P6:P8)</f>
        <v>91769.7</v>
      </c>
      <c r="Q9" s="230">
        <f>SUM(Q6:Q8)</f>
        <v>52500</v>
      </c>
      <c r="R9" s="189"/>
      <c r="S9" s="319"/>
      <c r="T9" s="319"/>
      <c r="U9" s="7"/>
      <c r="V9" s="6"/>
      <c r="W9" s="6"/>
    </row>
    <row r="10" spans="2:23" s="276" customFormat="1" ht="21" customHeight="1" x14ac:dyDescent="0.2">
      <c r="B10" s="154" t="s">
        <v>458</v>
      </c>
      <c r="C10" s="283"/>
      <c r="D10" s="283"/>
      <c r="E10" s="283"/>
      <c r="F10" s="161"/>
      <c r="G10" s="74"/>
      <c r="H10" s="74"/>
      <c r="I10" s="74"/>
      <c r="J10" s="74"/>
      <c r="K10" s="74"/>
      <c r="L10" s="83"/>
      <c r="M10" s="297"/>
      <c r="N10" s="297"/>
      <c r="O10" s="297"/>
      <c r="P10" s="7"/>
      <c r="Q10" s="6"/>
      <c r="R10" s="7"/>
      <c r="S10" s="6"/>
      <c r="T10" s="85"/>
      <c r="U10" s="166"/>
      <c r="V10" s="14"/>
      <c r="W10" s="14"/>
    </row>
    <row r="11" spans="2:23" s="276" customFormat="1" ht="21" customHeight="1" x14ac:dyDescent="0.2">
      <c r="B11" s="157" t="s">
        <v>71</v>
      </c>
      <c r="C11" s="157" t="s">
        <v>6</v>
      </c>
      <c r="D11" s="33" t="s">
        <v>254</v>
      </c>
      <c r="E11" s="33" t="s">
        <v>256</v>
      </c>
      <c r="F11" s="157" t="s">
        <v>313</v>
      </c>
      <c r="G11" s="584" t="s">
        <v>145</v>
      </c>
      <c r="H11" s="584"/>
      <c r="I11" s="584"/>
      <c r="J11" s="584"/>
      <c r="K11" s="584"/>
      <c r="L11" s="584"/>
      <c r="M11" s="9" t="s">
        <v>148</v>
      </c>
      <c r="N11" s="225" t="s">
        <v>83</v>
      </c>
      <c r="O11" s="803" t="s">
        <v>112</v>
      </c>
      <c r="P11" s="803"/>
      <c r="Q11" s="803"/>
      <c r="R11" s="316"/>
      <c r="S11" s="7"/>
      <c r="T11" s="6"/>
      <c r="U11" s="14"/>
    </row>
    <row r="12" spans="2:23" s="276" customFormat="1" ht="21" customHeight="1" x14ac:dyDescent="0.2">
      <c r="B12" s="157" t="s">
        <v>241</v>
      </c>
      <c r="C12" s="402" t="s">
        <v>147</v>
      </c>
      <c r="D12" s="402" t="s">
        <v>325</v>
      </c>
      <c r="E12" s="402" t="s">
        <v>326</v>
      </c>
      <c r="F12" s="403">
        <v>2002</v>
      </c>
      <c r="G12" s="609" t="s">
        <v>151</v>
      </c>
      <c r="H12" s="610"/>
      <c r="I12" s="610"/>
      <c r="J12" s="610"/>
      <c r="K12" s="610"/>
      <c r="L12" s="611"/>
      <c r="M12" s="404">
        <v>19</v>
      </c>
      <c r="N12" s="405" t="s">
        <v>504</v>
      </c>
      <c r="O12" s="804" t="s">
        <v>505</v>
      </c>
      <c r="P12" s="805"/>
      <c r="Q12" s="406" t="s">
        <v>576</v>
      </c>
      <c r="R12" s="316"/>
      <c r="S12" s="7"/>
      <c r="T12" s="6"/>
      <c r="U12" s="14"/>
    </row>
    <row r="13" spans="2:23" s="276" customFormat="1" ht="21" customHeight="1" x14ac:dyDescent="0.2">
      <c r="B13" s="157" t="s">
        <v>241</v>
      </c>
      <c r="C13" s="30" t="s">
        <v>220</v>
      </c>
      <c r="D13" s="30" t="s">
        <v>249</v>
      </c>
      <c r="E13" s="30" t="s">
        <v>221</v>
      </c>
      <c r="F13" s="42">
        <v>2004</v>
      </c>
      <c r="G13" s="798" t="s">
        <v>460</v>
      </c>
      <c r="H13" s="595"/>
      <c r="I13" s="595"/>
      <c r="J13" s="595"/>
      <c r="K13" s="595"/>
      <c r="L13" s="596"/>
      <c r="M13" s="98">
        <v>102</v>
      </c>
      <c r="N13" s="226" t="s">
        <v>65</v>
      </c>
      <c r="O13" s="799" t="s">
        <v>22</v>
      </c>
      <c r="P13" s="800"/>
      <c r="Q13" s="251" t="s">
        <v>576</v>
      </c>
      <c r="R13" s="316"/>
      <c r="S13" s="7"/>
      <c r="T13" s="6"/>
      <c r="U13" s="14"/>
    </row>
    <row r="14" spans="2:23" s="276" customFormat="1" ht="21" customHeight="1" x14ac:dyDescent="0.2">
      <c r="B14" s="157" t="s">
        <v>246</v>
      </c>
      <c r="C14" s="30" t="s">
        <v>121</v>
      </c>
      <c r="D14" s="30" t="s">
        <v>207</v>
      </c>
      <c r="E14" s="30" t="s">
        <v>327</v>
      </c>
      <c r="F14" s="42">
        <v>2003</v>
      </c>
      <c r="G14" s="798" t="s">
        <v>460</v>
      </c>
      <c r="H14" s="595"/>
      <c r="I14" s="595"/>
      <c r="J14" s="595"/>
      <c r="K14" s="595"/>
      <c r="L14" s="596"/>
      <c r="M14" s="96">
        <v>42</v>
      </c>
      <c r="N14" s="226" t="s">
        <v>65</v>
      </c>
      <c r="O14" s="799" t="s">
        <v>22</v>
      </c>
      <c r="P14" s="800"/>
      <c r="Q14" s="251" t="s">
        <v>577</v>
      </c>
      <c r="R14" s="316"/>
      <c r="S14" s="7"/>
      <c r="T14" s="6"/>
      <c r="U14" s="14"/>
    </row>
    <row r="15" spans="2:23" ht="21" customHeight="1" x14ac:dyDescent="0.2">
      <c r="B15" s="157" t="s">
        <v>246</v>
      </c>
      <c r="C15" s="30" t="s">
        <v>329</v>
      </c>
      <c r="D15" s="30" t="s">
        <v>344</v>
      </c>
      <c r="E15" s="30" t="s">
        <v>330</v>
      </c>
      <c r="F15" s="42">
        <v>1985</v>
      </c>
      <c r="G15" s="801" t="s">
        <v>459</v>
      </c>
      <c r="H15" s="802"/>
      <c r="I15" s="802"/>
      <c r="J15" s="802"/>
      <c r="K15" s="802"/>
      <c r="L15" s="802"/>
      <c r="M15" s="94">
        <v>16</v>
      </c>
      <c r="N15" s="42" t="s">
        <v>65</v>
      </c>
      <c r="O15" s="799" t="s">
        <v>448</v>
      </c>
      <c r="P15" s="800"/>
      <c r="Q15" s="251" t="s">
        <v>577</v>
      </c>
      <c r="R15" s="316"/>
      <c r="S15" s="7"/>
      <c r="T15" s="6"/>
      <c r="U15" s="6"/>
    </row>
    <row r="16" spans="2:23" ht="21" customHeight="1" x14ac:dyDescent="0.2">
      <c r="B16" s="766"/>
      <c r="C16" s="766"/>
      <c r="D16" s="766"/>
      <c r="E16" s="766"/>
      <c r="F16" s="766"/>
      <c r="G16" s="293"/>
      <c r="H16" s="203"/>
      <c r="I16" s="203"/>
      <c r="J16" s="203" t="s">
        <v>31</v>
      </c>
      <c r="K16" s="202">
        <f>COUNTIF($B$12:$B$15,"休止")</f>
        <v>2</v>
      </c>
      <c r="L16" s="87" t="s">
        <v>244</v>
      </c>
      <c r="M16" s="91">
        <f>SUMIF($B$12:$B$15,"休止",M12:M15)</f>
        <v>121</v>
      </c>
      <c r="N16" s="50"/>
      <c r="O16" s="50"/>
      <c r="P16" s="50"/>
      <c r="Q16" s="50"/>
      <c r="R16" s="317"/>
      <c r="S16" s="257"/>
      <c r="T16" s="7"/>
      <c r="U16" s="7"/>
      <c r="V16" s="6"/>
      <c r="W16" s="6"/>
    </row>
    <row r="17" spans="2:23" ht="21" customHeight="1" x14ac:dyDescent="0.2">
      <c r="B17" s="766" t="s">
        <v>233</v>
      </c>
      <c r="C17" s="766"/>
      <c r="D17" s="766"/>
      <c r="E17" s="766"/>
      <c r="F17" s="766"/>
      <c r="G17" s="294"/>
      <c r="H17" s="204"/>
      <c r="I17" s="204"/>
      <c r="J17" s="204" t="s">
        <v>225</v>
      </c>
      <c r="K17" s="76">
        <f>COUNTIF($B$12:$B$15,"廃止")</f>
        <v>2</v>
      </c>
      <c r="L17" s="296" t="s">
        <v>244</v>
      </c>
      <c r="M17" s="92">
        <f>SUMIF($B$12:$B$15,"廃止",M12:M15)</f>
        <v>58</v>
      </c>
      <c r="N17" s="6"/>
      <c r="O17" s="6"/>
      <c r="P17" s="6"/>
      <c r="Q17" s="6"/>
      <c r="R17" s="6"/>
      <c r="S17" s="7"/>
      <c r="T17" s="7"/>
      <c r="U17" s="7"/>
      <c r="V17" s="6"/>
      <c r="W17" s="6"/>
    </row>
    <row r="18" spans="2:23" ht="21" customHeight="1" x14ac:dyDescent="0.2">
      <c r="B18" s="277"/>
      <c r="C18" s="277"/>
      <c r="D18" s="277"/>
      <c r="E18" s="277"/>
      <c r="F18" s="277"/>
      <c r="G18" s="295"/>
      <c r="H18" s="74"/>
      <c r="I18" s="768" t="s">
        <v>32</v>
      </c>
      <c r="J18" s="768"/>
      <c r="K18" s="74">
        <f>SUM(K16:K17)</f>
        <v>4</v>
      </c>
      <c r="L18" s="89" t="s">
        <v>244</v>
      </c>
      <c r="M18" s="95">
        <f>SUM(M16:M17)</f>
        <v>179</v>
      </c>
      <c r="N18" s="6"/>
      <c r="O18" s="6"/>
      <c r="P18" s="6"/>
      <c r="Q18" s="6"/>
      <c r="R18" s="6"/>
      <c r="S18" s="7"/>
      <c r="T18" s="7"/>
      <c r="U18" s="7"/>
      <c r="V18" s="6"/>
      <c r="W18" s="6"/>
    </row>
    <row r="19" spans="2:23" ht="2" customHeight="1" x14ac:dyDescent="0.2">
      <c r="B19" s="277"/>
      <c r="C19" s="277"/>
      <c r="D19" s="277"/>
      <c r="E19" s="277"/>
      <c r="F19" s="277"/>
      <c r="G19" s="185"/>
      <c r="H19" s="185"/>
      <c r="I19" s="185"/>
      <c r="J19" s="185"/>
      <c r="K19" s="185"/>
      <c r="L19" s="181"/>
      <c r="M19" s="99"/>
      <c r="N19" s="6"/>
      <c r="O19" s="6"/>
      <c r="P19" s="6"/>
      <c r="Q19" s="6"/>
      <c r="R19" s="6"/>
      <c r="S19" s="7"/>
      <c r="T19" s="7"/>
      <c r="U19" s="7"/>
      <c r="V19" s="6"/>
      <c r="W19" s="6"/>
    </row>
    <row r="20" spans="2:23" ht="21" customHeight="1" x14ac:dyDescent="0.2">
      <c r="B20" s="8" t="s">
        <v>291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307"/>
      <c r="Q20" s="6"/>
      <c r="R20" s="6"/>
      <c r="S20" s="139"/>
      <c r="T20" s="138" t="s">
        <v>485</v>
      </c>
      <c r="U20" s="7"/>
      <c r="V20" s="6"/>
      <c r="W20" s="6"/>
    </row>
    <row r="21" spans="2:23" ht="1" customHeight="1" x14ac:dyDescent="0.2"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307"/>
      <c r="Q21" s="6"/>
      <c r="R21" s="6"/>
      <c r="S21" s="139"/>
      <c r="T21" s="139"/>
      <c r="U21" s="7"/>
      <c r="V21" s="6"/>
      <c r="W21" s="6"/>
    </row>
    <row r="22" spans="2:23" ht="21" customHeight="1" x14ac:dyDescent="0.2">
      <c r="B22" s="769" t="s">
        <v>70</v>
      </c>
      <c r="C22" s="687" t="s">
        <v>86</v>
      </c>
      <c r="D22" s="584" t="s">
        <v>1</v>
      </c>
      <c r="E22" s="584" t="s">
        <v>222</v>
      </c>
      <c r="F22" s="687" t="s">
        <v>140</v>
      </c>
      <c r="G22" s="584" t="s">
        <v>195</v>
      </c>
      <c r="H22" s="584"/>
      <c r="I22" s="584"/>
      <c r="J22" s="584"/>
      <c r="K22" s="584"/>
      <c r="L22" s="584"/>
      <c r="M22" s="584" t="s">
        <v>196</v>
      </c>
      <c r="N22" s="584"/>
      <c r="O22" s="688"/>
      <c r="P22" s="760" t="s">
        <v>178</v>
      </c>
      <c r="Q22" s="687" t="s">
        <v>453</v>
      </c>
      <c r="R22" s="687" t="s">
        <v>58</v>
      </c>
      <c r="S22" s="687" t="s">
        <v>149</v>
      </c>
      <c r="T22" s="584" t="s">
        <v>154</v>
      </c>
      <c r="U22" s="7"/>
      <c r="V22" s="6"/>
      <c r="W22" s="6"/>
    </row>
    <row r="23" spans="2:23" s="5" customFormat="1" ht="40" customHeight="1" x14ac:dyDescent="0.2">
      <c r="B23" s="769"/>
      <c r="C23" s="761"/>
      <c r="D23" s="584"/>
      <c r="E23" s="761"/>
      <c r="F23" s="761"/>
      <c r="G23" s="597" t="s">
        <v>198</v>
      </c>
      <c r="H23" s="597" t="s">
        <v>169</v>
      </c>
      <c r="I23" s="597" t="s">
        <v>287</v>
      </c>
      <c r="J23" s="796" t="s">
        <v>398</v>
      </c>
      <c r="K23" s="796" t="s">
        <v>454</v>
      </c>
      <c r="L23" s="597" t="s">
        <v>237</v>
      </c>
      <c r="M23" s="298" t="s">
        <v>416</v>
      </c>
      <c r="N23" s="298" t="s">
        <v>455</v>
      </c>
      <c r="O23" s="304" t="s">
        <v>232</v>
      </c>
      <c r="P23" s="688"/>
      <c r="Q23" s="584"/>
      <c r="R23" s="584"/>
      <c r="S23" s="584"/>
      <c r="T23" s="761"/>
      <c r="U23" s="149"/>
      <c r="V23" s="149"/>
      <c r="W23" s="149"/>
    </row>
    <row r="24" spans="2:23" s="5" customFormat="1" ht="25" customHeight="1" x14ac:dyDescent="0.2">
      <c r="B24" s="769"/>
      <c r="C24" s="761"/>
      <c r="D24" s="584"/>
      <c r="E24" s="761"/>
      <c r="F24" s="761"/>
      <c r="G24" s="597"/>
      <c r="H24" s="597"/>
      <c r="I24" s="597"/>
      <c r="J24" s="797"/>
      <c r="K24" s="797"/>
      <c r="L24" s="597"/>
      <c r="M24" s="299" t="s">
        <v>354</v>
      </c>
      <c r="N24" s="299" t="s">
        <v>354</v>
      </c>
      <c r="O24" s="299" t="s">
        <v>354</v>
      </c>
      <c r="P24" s="107" t="s">
        <v>164</v>
      </c>
      <c r="Q24" s="584"/>
      <c r="R24" s="584"/>
      <c r="S24" s="584"/>
      <c r="T24" s="761"/>
      <c r="U24" s="149"/>
      <c r="V24" s="149"/>
      <c r="W24" s="149"/>
    </row>
    <row r="25" spans="2:23" ht="21" customHeight="1" x14ac:dyDescent="0.2">
      <c r="B25" s="43">
        <v>1</v>
      </c>
      <c r="C25" s="25" t="s">
        <v>60</v>
      </c>
      <c r="D25" s="25" t="s">
        <v>356</v>
      </c>
      <c r="E25" s="287" t="s">
        <v>115</v>
      </c>
      <c r="F25" s="43">
        <v>1997</v>
      </c>
      <c r="G25" s="43" t="s">
        <v>14</v>
      </c>
      <c r="H25" s="43" t="s">
        <v>14</v>
      </c>
      <c r="I25" s="43" t="s">
        <v>14</v>
      </c>
      <c r="J25" s="43"/>
      <c r="K25" s="43"/>
      <c r="L25" s="43" t="s">
        <v>14</v>
      </c>
      <c r="M25" s="91">
        <v>1215</v>
      </c>
      <c r="N25" s="91">
        <v>0</v>
      </c>
      <c r="O25" s="91">
        <v>1215</v>
      </c>
      <c r="P25" s="308">
        <v>25809</v>
      </c>
      <c r="Q25" s="43">
        <v>5</v>
      </c>
      <c r="R25" s="43" t="s">
        <v>502</v>
      </c>
      <c r="S25" s="43" t="s">
        <v>65</v>
      </c>
      <c r="T25" s="123"/>
      <c r="U25" s="7"/>
      <c r="V25" s="6"/>
      <c r="W25" s="6"/>
    </row>
    <row r="26" spans="2:23" ht="21" customHeight="1" x14ac:dyDescent="0.2">
      <c r="B26" s="38">
        <v>2</v>
      </c>
      <c r="C26" s="26" t="s">
        <v>60</v>
      </c>
      <c r="D26" s="26" t="s">
        <v>197</v>
      </c>
      <c r="E26" s="286" t="s">
        <v>265</v>
      </c>
      <c r="F26" s="38">
        <v>1998</v>
      </c>
      <c r="G26" s="38"/>
      <c r="H26" s="38"/>
      <c r="I26" s="38"/>
      <c r="J26" s="38" t="s">
        <v>14</v>
      </c>
      <c r="K26" s="38"/>
      <c r="L26" s="38"/>
      <c r="M26" s="92">
        <v>84</v>
      </c>
      <c r="N26" s="92">
        <v>0</v>
      </c>
      <c r="O26" s="92">
        <v>84</v>
      </c>
      <c r="P26" s="233">
        <v>221</v>
      </c>
      <c r="Q26" s="38">
        <v>1</v>
      </c>
      <c r="R26" s="38" t="s">
        <v>501</v>
      </c>
      <c r="S26" s="38" t="s">
        <v>65</v>
      </c>
      <c r="T26" s="127"/>
      <c r="U26" s="7"/>
      <c r="V26" s="6"/>
      <c r="W26" s="6"/>
    </row>
    <row r="27" spans="2:23" ht="21" customHeight="1" x14ac:dyDescent="0.2">
      <c r="B27" s="41">
        <v>3</v>
      </c>
      <c r="C27" s="29" t="s">
        <v>60</v>
      </c>
      <c r="D27" s="29" t="s">
        <v>286</v>
      </c>
      <c r="E27" s="284" t="s">
        <v>116</v>
      </c>
      <c r="F27" s="41">
        <v>2013</v>
      </c>
      <c r="G27" s="41" t="s">
        <v>14</v>
      </c>
      <c r="H27" s="41" t="s">
        <v>14</v>
      </c>
      <c r="I27" s="41" t="s">
        <v>14</v>
      </c>
      <c r="J27" s="41"/>
      <c r="K27" s="41"/>
      <c r="L27" s="41" t="s">
        <v>14</v>
      </c>
      <c r="M27" s="95">
        <v>1351</v>
      </c>
      <c r="N27" s="95">
        <v>0</v>
      </c>
      <c r="O27" s="95">
        <v>1351</v>
      </c>
      <c r="P27" s="232">
        <v>13900</v>
      </c>
      <c r="Q27" s="41">
        <v>5</v>
      </c>
      <c r="R27" s="41" t="s">
        <v>503</v>
      </c>
      <c r="S27" s="41" t="s">
        <v>65</v>
      </c>
      <c r="T27" s="124"/>
      <c r="U27" s="7"/>
      <c r="V27" s="6"/>
      <c r="W27" s="6"/>
    </row>
    <row r="28" spans="2:23" ht="21" customHeight="1" x14ac:dyDescent="0.2">
      <c r="B28" s="40">
        <v>4</v>
      </c>
      <c r="C28" s="28" t="s">
        <v>41</v>
      </c>
      <c r="D28" s="28" t="s">
        <v>333</v>
      </c>
      <c r="E28" s="288" t="s">
        <v>174</v>
      </c>
      <c r="F28" s="40">
        <v>2000</v>
      </c>
      <c r="G28" s="40"/>
      <c r="H28" s="40" t="s">
        <v>14</v>
      </c>
      <c r="I28" s="40"/>
      <c r="J28" s="40"/>
      <c r="K28" s="40"/>
      <c r="L28" s="40"/>
      <c r="M28" s="94">
        <v>400</v>
      </c>
      <c r="N28" s="94">
        <v>0</v>
      </c>
      <c r="O28" s="94">
        <v>400</v>
      </c>
      <c r="P28" s="231">
        <v>332</v>
      </c>
      <c r="Q28" s="40">
        <v>2</v>
      </c>
      <c r="R28" s="40" t="s">
        <v>501</v>
      </c>
      <c r="S28" s="40" t="s">
        <v>65</v>
      </c>
      <c r="T28" s="126"/>
      <c r="U28" s="7"/>
      <c r="V28" s="6"/>
      <c r="W28" s="6"/>
    </row>
    <row r="29" spans="2:23" ht="21" customHeight="1" x14ac:dyDescent="0.2">
      <c r="B29" s="38">
        <v>5</v>
      </c>
      <c r="C29" s="26" t="s">
        <v>41</v>
      </c>
      <c r="D29" s="28" t="s">
        <v>333</v>
      </c>
      <c r="E29" s="286" t="s">
        <v>176</v>
      </c>
      <c r="F29" s="38">
        <v>2000</v>
      </c>
      <c r="G29" s="38" t="s">
        <v>14</v>
      </c>
      <c r="H29" s="38"/>
      <c r="I29" s="38"/>
      <c r="J29" s="38"/>
      <c r="K29" s="38"/>
      <c r="L29" s="38"/>
      <c r="M29" s="92">
        <v>250</v>
      </c>
      <c r="N29" s="92">
        <v>0</v>
      </c>
      <c r="O29" s="92">
        <v>250</v>
      </c>
      <c r="P29" s="233">
        <v>3841</v>
      </c>
      <c r="Q29" s="38">
        <v>4</v>
      </c>
      <c r="R29" s="38" t="s">
        <v>501</v>
      </c>
      <c r="S29" s="38" t="s">
        <v>65</v>
      </c>
      <c r="T29" s="127"/>
      <c r="U29" s="7"/>
      <c r="V29" s="6"/>
      <c r="W29" s="6"/>
    </row>
    <row r="30" spans="2:23" ht="21" customHeight="1" x14ac:dyDescent="0.2">
      <c r="B30" s="38">
        <v>6</v>
      </c>
      <c r="C30" s="26" t="s">
        <v>41</v>
      </c>
      <c r="D30" s="28" t="s">
        <v>333</v>
      </c>
      <c r="E30" s="286" t="s">
        <v>179</v>
      </c>
      <c r="F30" s="38">
        <v>2000</v>
      </c>
      <c r="G30" s="38"/>
      <c r="H30" s="38"/>
      <c r="I30" s="38"/>
      <c r="J30" s="38" t="s">
        <v>14</v>
      </c>
      <c r="K30" s="38"/>
      <c r="L30" s="38"/>
      <c r="M30" s="92">
        <v>200</v>
      </c>
      <c r="N30" s="92">
        <v>0</v>
      </c>
      <c r="O30" s="92">
        <v>200</v>
      </c>
      <c r="P30" s="233">
        <v>599</v>
      </c>
      <c r="Q30" s="38">
        <v>1</v>
      </c>
      <c r="R30" s="38" t="s">
        <v>501</v>
      </c>
      <c r="S30" s="38" t="s">
        <v>65</v>
      </c>
      <c r="T30" s="127"/>
      <c r="U30" s="7"/>
      <c r="V30" s="6"/>
      <c r="W30" s="6"/>
    </row>
    <row r="31" spans="2:23" ht="21" customHeight="1" x14ac:dyDescent="0.2">
      <c r="B31" s="38">
        <v>7</v>
      </c>
      <c r="C31" s="26" t="s">
        <v>41</v>
      </c>
      <c r="D31" s="28" t="s">
        <v>333</v>
      </c>
      <c r="E31" s="286" t="s">
        <v>183</v>
      </c>
      <c r="F31" s="38">
        <v>1998</v>
      </c>
      <c r="G31" s="38"/>
      <c r="H31" s="38"/>
      <c r="I31" s="38" t="s">
        <v>14</v>
      </c>
      <c r="J31" s="38"/>
      <c r="K31" s="38"/>
      <c r="L31" s="38"/>
      <c r="M31" s="92">
        <v>0</v>
      </c>
      <c r="N31" s="92">
        <v>196</v>
      </c>
      <c r="O31" s="92">
        <v>196</v>
      </c>
      <c r="P31" s="233">
        <v>995</v>
      </c>
      <c r="Q31" s="38">
        <v>4</v>
      </c>
      <c r="R31" s="38" t="s">
        <v>501</v>
      </c>
      <c r="S31" s="38" t="s">
        <v>65</v>
      </c>
      <c r="T31" s="127"/>
      <c r="U31" s="7"/>
      <c r="V31" s="6"/>
      <c r="W31" s="6"/>
    </row>
    <row r="32" spans="2:23" ht="21" customHeight="1" x14ac:dyDescent="0.2">
      <c r="B32" s="41">
        <v>8</v>
      </c>
      <c r="C32" s="29" t="s">
        <v>41</v>
      </c>
      <c r="D32" s="29" t="s">
        <v>182</v>
      </c>
      <c r="E32" s="284" t="s">
        <v>150</v>
      </c>
      <c r="F32" s="41">
        <v>2002</v>
      </c>
      <c r="G32" s="41" t="s">
        <v>14</v>
      </c>
      <c r="H32" s="41" t="s">
        <v>14</v>
      </c>
      <c r="I32" s="41" t="s">
        <v>14</v>
      </c>
      <c r="J32" s="41" t="s">
        <v>14</v>
      </c>
      <c r="K32" s="41"/>
      <c r="L32" s="41"/>
      <c r="M32" s="95">
        <v>140</v>
      </c>
      <c r="N32" s="95">
        <v>1723</v>
      </c>
      <c r="O32" s="95">
        <v>1863</v>
      </c>
      <c r="P32" s="232">
        <v>106</v>
      </c>
      <c r="Q32" s="41">
        <v>7</v>
      </c>
      <c r="R32" s="41" t="s">
        <v>501</v>
      </c>
      <c r="S32" s="41" t="s">
        <v>68</v>
      </c>
      <c r="T32" s="124"/>
      <c r="U32" s="7"/>
      <c r="V32" s="6"/>
      <c r="W32" s="6"/>
    </row>
    <row r="33" spans="2:23" ht="21" customHeight="1" x14ac:dyDescent="0.2">
      <c r="B33" s="42">
        <v>9</v>
      </c>
      <c r="C33" s="30" t="s">
        <v>268</v>
      </c>
      <c r="D33" s="30" t="s">
        <v>385</v>
      </c>
      <c r="E33" s="170" t="s">
        <v>334</v>
      </c>
      <c r="F33" s="42">
        <v>2012</v>
      </c>
      <c r="G33" s="42" t="s">
        <v>14</v>
      </c>
      <c r="H33" s="42"/>
      <c r="I33" s="42"/>
      <c r="J33" s="42"/>
      <c r="K33" s="42"/>
      <c r="L33" s="42" t="s">
        <v>14</v>
      </c>
      <c r="M33" s="96">
        <v>71.290000000000006</v>
      </c>
      <c r="N33" s="96">
        <v>0</v>
      </c>
      <c r="O33" s="95">
        <v>71.290000000000006</v>
      </c>
      <c r="P33" s="230">
        <v>91</v>
      </c>
      <c r="Q33" s="42">
        <v>5</v>
      </c>
      <c r="R33" s="42" t="s">
        <v>503</v>
      </c>
      <c r="S33" s="42" t="s">
        <v>100</v>
      </c>
      <c r="T33" s="320"/>
      <c r="U33" s="7"/>
      <c r="V33" s="6"/>
      <c r="W33" s="6"/>
    </row>
    <row r="34" spans="2:23" ht="21" customHeight="1" x14ac:dyDescent="0.2">
      <c r="B34" s="40">
        <v>10</v>
      </c>
      <c r="C34" s="28" t="s">
        <v>34</v>
      </c>
      <c r="D34" s="28" t="s">
        <v>42</v>
      </c>
      <c r="E34" s="288" t="s">
        <v>335</v>
      </c>
      <c r="F34" s="40">
        <v>1999</v>
      </c>
      <c r="G34" s="40"/>
      <c r="H34" s="40"/>
      <c r="I34" s="40"/>
      <c r="J34" s="40" t="s">
        <v>14</v>
      </c>
      <c r="K34" s="40"/>
      <c r="L34" s="40"/>
      <c r="M34" s="94">
        <v>299</v>
      </c>
      <c r="N34" s="94">
        <v>1774</v>
      </c>
      <c r="O34" s="94">
        <v>2073</v>
      </c>
      <c r="P34" s="231">
        <v>236</v>
      </c>
      <c r="Q34" s="40">
        <v>1</v>
      </c>
      <c r="R34" s="40" t="s">
        <v>501</v>
      </c>
      <c r="S34" s="40" t="s">
        <v>65</v>
      </c>
      <c r="T34" s="126"/>
      <c r="U34" s="7"/>
      <c r="V34" s="6"/>
      <c r="W34" s="6"/>
    </row>
    <row r="35" spans="2:23" ht="21" customHeight="1" x14ac:dyDescent="0.2">
      <c r="B35" s="44">
        <v>11</v>
      </c>
      <c r="C35" s="32" t="s">
        <v>242</v>
      </c>
      <c r="D35" s="32" t="s">
        <v>294</v>
      </c>
      <c r="E35" s="289" t="s">
        <v>304</v>
      </c>
      <c r="F35" s="44">
        <v>1996</v>
      </c>
      <c r="G35" s="44" t="s">
        <v>14</v>
      </c>
      <c r="H35" s="44" t="s">
        <v>14</v>
      </c>
      <c r="I35" s="44" t="s">
        <v>14</v>
      </c>
      <c r="J35" s="44" t="s">
        <v>14</v>
      </c>
      <c r="K35" s="44"/>
      <c r="L35" s="44" t="s">
        <v>14</v>
      </c>
      <c r="M35" s="98">
        <v>233</v>
      </c>
      <c r="N35" s="98">
        <v>262</v>
      </c>
      <c r="O35" s="98">
        <v>495</v>
      </c>
      <c r="P35" s="309">
        <v>1211</v>
      </c>
      <c r="Q35" s="44">
        <v>13</v>
      </c>
      <c r="R35" s="44" t="s">
        <v>501</v>
      </c>
      <c r="S35" s="44" t="s">
        <v>100</v>
      </c>
      <c r="T35" s="129"/>
      <c r="U35" s="7"/>
      <c r="V35" s="6"/>
      <c r="W35" s="6"/>
    </row>
    <row r="36" spans="2:23" ht="21" customHeight="1" x14ac:dyDescent="0.2">
      <c r="B36" s="43">
        <v>12</v>
      </c>
      <c r="C36" s="25" t="s">
        <v>102</v>
      </c>
      <c r="D36" s="25" t="s">
        <v>13</v>
      </c>
      <c r="E36" s="287" t="s">
        <v>337</v>
      </c>
      <c r="F36" s="43">
        <v>2000</v>
      </c>
      <c r="G36" s="43"/>
      <c r="H36" s="43" t="s">
        <v>14</v>
      </c>
      <c r="I36" s="43"/>
      <c r="J36" s="43" t="s">
        <v>14</v>
      </c>
      <c r="K36" s="43" t="s">
        <v>14</v>
      </c>
      <c r="L36" s="43"/>
      <c r="M36" s="91">
        <v>464</v>
      </c>
      <c r="N36" s="91">
        <v>0</v>
      </c>
      <c r="O36" s="91">
        <v>464</v>
      </c>
      <c r="P36" s="308">
        <v>5576</v>
      </c>
      <c r="Q36" s="43">
        <v>3</v>
      </c>
      <c r="R36" s="43" t="s">
        <v>501</v>
      </c>
      <c r="S36" s="43" t="s">
        <v>65</v>
      </c>
      <c r="T36" s="123"/>
      <c r="U36" s="7"/>
      <c r="V36" s="6"/>
      <c r="W36" s="6"/>
    </row>
    <row r="37" spans="2:23" ht="21" customHeight="1" x14ac:dyDescent="0.2">
      <c r="B37" s="38">
        <v>13</v>
      </c>
      <c r="C37" s="26" t="s">
        <v>102</v>
      </c>
      <c r="D37" s="286" t="s">
        <v>412</v>
      </c>
      <c r="E37" s="286" t="s">
        <v>274</v>
      </c>
      <c r="F37" s="38">
        <v>2001</v>
      </c>
      <c r="G37" s="38"/>
      <c r="H37" s="38"/>
      <c r="I37" s="38"/>
      <c r="J37" s="38"/>
      <c r="K37" s="38"/>
      <c r="L37" s="38" t="s">
        <v>14</v>
      </c>
      <c r="M37" s="92">
        <v>36</v>
      </c>
      <c r="N37" s="92">
        <v>0</v>
      </c>
      <c r="O37" s="92">
        <v>36</v>
      </c>
      <c r="P37" s="579">
        <v>0.24</v>
      </c>
      <c r="Q37" s="38">
        <v>2</v>
      </c>
      <c r="R37" s="38" t="s">
        <v>501</v>
      </c>
      <c r="S37" s="38" t="s">
        <v>65</v>
      </c>
      <c r="T37" s="127"/>
      <c r="U37" s="7"/>
      <c r="V37" s="6"/>
      <c r="W37" s="6"/>
    </row>
    <row r="38" spans="2:23" ht="21" customHeight="1" x14ac:dyDescent="0.2">
      <c r="B38" s="278">
        <v>14</v>
      </c>
      <c r="C38" s="31" t="s">
        <v>102</v>
      </c>
      <c r="D38" s="31" t="s">
        <v>276</v>
      </c>
      <c r="E38" s="290" t="s">
        <v>338</v>
      </c>
      <c r="F38" s="292">
        <v>2014</v>
      </c>
      <c r="G38" s="278" t="s">
        <v>14</v>
      </c>
      <c r="H38" s="278"/>
      <c r="I38" s="278"/>
      <c r="J38" s="278"/>
      <c r="K38" s="278"/>
      <c r="L38" s="278"/>
      <c r="M38" s="97">
        <v>120</v>
      </c>
      <c r="N38" s="97">
        <v>0</v>
      </c>
      <c r="O38" s="97">
        <v>120</v>
      </c>
      <c r="P38" s="310">
        <v>26</v>
      </c>
      <c r="Q38" s="278">
        <v>3</v>
      </c>
      <c r="R38" s="278" t="s">
        <v>503</v>
      </c>
      <c r="S38" s="278" t="s">
        <v>68</v>
      </c>
      <c r="T38" s="128"/>
      <c r="U38" s="7"/>
      <c r="V38" s="6"/>
      <c r="W38" s="6"/>
    </row>
    <row r="39" spans="2:23" ht="21" customHeight="1" x14ac:dyDescent="0.2">
      <c r="B39" s="41">
        <v>15</v>
      </c>
      <c r="C39" s="29" t="s">
        <v>102</v>
      </c>
      <c r="D39" s="29" t="s">
        <v>204</v>
      </c>
      <c r="E39" s="284" t="s">
        <v>175</v>
      </c>
      <c r="F39" s="41">
        <v>2000</v>
      </c>
      <c r="G39" s="41" t="s">
        <v>14</v>
      </c>
      <c r="H39" s="41" t="s">
        <v>14</v>
      </c>
      <c r="I39" s="41" t="s">
        <v>14</v>
      </c>
      <c r="J39" s="41" t="s">
        <v>14</v>
      </c>
      <c r="K39" s="41" t="s">
        <v>14</v>
      </c>
      <c r="L39" s="41" t="s">
        <v>14</v>
      </c>
      <c r="M39" s="95">
        <v>0</v>
      </c>
      <c r="N39" s="95">
        <v>1400</v>
      </c>
      <c r="O39" s="95">
        <v>1400</v>
      </c>
      <c r="P39" s="232">
        <v>1544</v>
      </c>
      <c r="Q39" s="41">
        <v>6</v>
      </c>
      <c r="R39" s="41" t="s">
        <v>503</v>
      </c>
      <c r="S39" s="41" t="s">
        <v>68</v>
      </c>
      <c r="T39" s="321"/>
      <c r="U39" s="7"/>
      <c r="V39" s="6"/>
      <c r="W39" s="6"/>
    </row>
    <row r="40" spans="2:23" ht="21" customHeight="1" x14ac:dyDescent="0.2">
      <c r="B40" s="39">
        <v>16</v>
      </c>
      <c r="C40" s="27" t="s">
        <v>315</v>
      </c>
      <c r="D40" s="27" t="s">
        <v>470</v>
      </c>
      <c r="E40" s="285" t="s">
        <v>109</v>
      </c>
      <c r="F40" s="39">
        <v>2013</v>
      </c>
      <c r="G40" s="39"/>
      <c r="H40" s="39" t="s">
        <v>14</v>
      </c>
      <c r="I40" s="39"/>
      <c r="J40" s="39"/>
      <c r="K40" s="39"/>
      <c r="L40" s="39" t="s">
        <v>14</v>
      </c>
      <c r="M40" s="93">
        <v>80.16</v>
      </c>
      <c r="N40" s="93">
        <v>0</v>
      </c>
      <c r="O40" s="93">
        <v>80.16</v>
      </c>
      <c r="P40" s="311">
        <v>45</v>
      </c>
      <c r="Q40" s="39">
        <v>6</v>
      </c>
      <c r="R40" s="39" t="s">
        <v>503</v>
      </c>
      <c r="S40" s="39" t="s">
        <v>65</v>
      </c>
      <c r="T40" s="322"/>
      <c r="U40" s="7"/>
      <c r="V40" s="6"/>
      <c r="W40" s="6"/>
    </row>
    <row r="41" spans="2:23" ht="21" customHeight="1" x14ac:dyDescent="0.2">
      <c r="B41" s="42">
        <v>17</v>
      </c>
      <c r="C41" s="30" t="s">
        <v>0</v>
      </c>
      <c r="D41" s="30" t="s">
        <v>236</v>
      </c>
      <c r="E41" s="170" t="s">
        <v>47</v>
      </c>
      <c r="F41" s="42">
        <v>1996</v>
      </c>
      <c r="G41" s="42" t="s">
        <v>14</v>
      </c>
      <c r="H41" s="42" t="s">
        <v>14</v>
      </c>
      <c r="I41" s="42" t="s">
        <v>14</v>
      </c>
      <c r="J41" s="42" t="s">
        <v>14</v>
      </c>
      <c r="K41" s="42" t="s">
        <v>14</v>
      </c>
      <c r="L41" s="42" t="s">
        <v>14</v>
      </c>
      <c r="M41" s="96">
        <v>198</v>
      </c>
      <c r="N41" s="96">
        <v>83</v>
      </c>
      <c r="O41" s="96">
        <v>281</v>
      </c>
      <c r="P41" s="230">
        <v>3479</v>
      </c>
      <c r="Q41" s="42">
        <v>8</v>
      </c>
      <c r="R41" s="42" t="s">
        <v>501</v>
      </c>
      <c r="S41" s="42" t="s">
        <v>65</v>
      </c>
      <c r="T41" s="125"/>
      <c r="U41" s="7"/>
      <c r="V41" s="6"/>
      <c r="W41" s="6"/>
    </row>
    <row r="42" spans="2:23" ht="21" customHeight="1" x14ac:dyDescent="0.2">
      <c r="B42" s="42">
        <v>18</v>
      </c>
      <c r="C42" s="30" t="s">
        <v>467</v>
      </c>
      <c r="D42" s="15" t="s">
        <v>307</v>
      </c>
      <c r="E42" s="176" t="s">
        <v>257</v>
      </c>
      <c r="F42" s="42">
        <v>2005</v>
      </c>
      <c r="G42" s="42" t="s">
        <v>14</v>
      </c>
      <c r="H42" s="42" t="s">
        <v>14</v>
      </c>
      <c r="I42" s="42" t="s">
        <v>14</v>
      </c>
      <c r="J42" s="42" t="s">
        <v>14</v>
      </c>
      <c r="K42" s="42" t="s">
        <v>14</v>
      </c>
      <c r="L42" s="42" t="s">
        <v>14</v>
      </c>
      <c r="M42" s="96">
        <v>870</v>
      </c>
      <c r="N42" s="96">
        <v>0</v>
      </c>
      <c r="O42" s="96">
        <v>870</v>
      </c>
      <c r="P42" s="230">
        <v>1003</v>
      </c>
      <c r="Q42" s="42">
        <v>13</v>
      </c>
      <c r="R42" s="42" t="s">
        <v>501</v>
      </c>
      <c r="S42" s="42" t="s">
        <v>65</v>
      </c>
      <c r="T42" s="125"/>
      <c r="U42" s="7"/>
      <c r="V42" s="6"/>
      <c r="W42" s="6"/>
    </row>
    <row r="43" spans="2:23" ht="21" customHeight="1" x14ac:dyDescent="0.2">
      <c r="B43" s="42">
        <v>19</v>
      </c>
      <c r="C43" s="30" t="s">
        <v>121</v>
      </c>
      <c r="D43" s="30" t="s">
        <v>207</v>
      </c>
      <c r="E43" s="170" t="s">
        <v>185</v>
      </c>
      <c r="F43" s="42">
        <v>1989</v>
      </c>
      <c r="G43" s="42" t="s">
        <v>14</v>
      </c>
      <c r="H43" s="42" t="s">
        <v>14</v>
      </c>
      <c r="I43" s="42" t="s">
        <v>14</v>
      </c>
      <c r="J43" s="42" t="s">
        <v>14</v>
      </c>
      <c r="K43" s="42" t="s">
        <v>14</v>
      </c>
      <c r="L43" s="42" t="s">
        <v>14</v>
      </c>
      <c r="M43" s="96">
        <v>800</v>
      </c>
      <c r="N43" s="96">
        <v>300</v>
      </c>
      <c r="O43" s="305">
        <v>1100</v>
      </c>
      <c r="P43" s="230">
        <v>1117</v>
      </c>
      <c r="Q43" s="42">
        <v>6</v>
      </c>
      <c r="R43" s="42" t="s">
        <v>367</v>
      </c>
      <c r="S43" s="42" t="s">
        <v>68</v>
      </c>
      <c r="T43" s="125"/>
      <c r="U43" s="7"/>
      <c r="V43" s="6"/>
      <c r="W43" s="6"/>
    </row>
    <row r="44" spans="2:23" ht="21" customHeight="1" x14ac:dyDescent="0.2">
      <c r="B44" s="39">
        <v>20</v>
      </c>
      <c r="C44" s="27" t="s">
        <v>143</v>
      </c>
      <c r="D44" s="27" t="s">
        <v>249</v>
      </c>
      <c r="E44" s="285" t="s">
        <v>124</v>
      </c>
      <c r="F44" s="39">
        <v>2001</v>
      </c>
      <c r="G44" s="39" t="s">
        <v>14</v>
      </c>
      <c r="H44" s="39" t="s">
        <v>14</v>
      </c>
      <c r="I44" s="39" t="s">
        <v>14</v>
      </c>
      <c r="J44" s="39" t="s">
        <v>14</v>
      </c>
      <c r="K44" s="39" t="s">
        <v>14</v>
      </c>
      <c r="L44" s="42" t="s">
        <v>14</v>
      </c>
      <c r="M44" s="93">
        <v>292</v>
      </c>
      <c r="N44" s="93">
        <v>0</v>
      </c>
      <c r="O44" s="93">
        <v>292</v>
      </c>
      <c r="P44" s="311">
        <v>3311</v>
      </c>
      <c r="Q44" s="39">
        <v>9</v>
      </c>
      <c r="R44" s="39" t="s">
        <v>501</v>
      </c>
      <c r="S44" s="39" t="s">
        <v>65</v>
      </c>
      <c r="T44" s="322"/>
      <c r="U44" s="7"/>
      <c r="V44" s="6"/>
      <c r="W44" s="6"/>
    </row>
    <row r="45" spans="2:23" ht="21" customHeight="1" x14ac:dyDescent="0.2">
      <c r="B45" s="38">
        <v>21</v>
      </c>
      <c r="C45" s="26" t="s">
        <v>439</v>
      </c>
      <c r="D45" s="26" t="s">
        <v>310</v>
      </c>
      <c r="E45" s="286" t="s">
        <v>56</v>
      </c>
      <c r="F45" s="38">
        <v>1998</v>
      </c>
      <c r="G45" s="38"/>
      <c r="H45" s="38"/>
      <c r="I45" s="38" t="s">
        <v>14</v>
      </c>
      <c r="J45" s="38"/>
      <c r="K45" s="38"/>
      <c r="L45" s="38"/>
      <c r="M45" s="92">
        <v>53</v>
      </c>
      <c r="N45" s="92">
        <v>0</v>
      </c>
      <c r="O45" s="92">
        <v>53</v>
      </c>
      <c r="P45" s="233">
        <v>158</v>
      </c>
      <c r="Q45" s="38">
        <v>3</v>
      </c>
      <c r="R45" s="38" t="s">
        <v>501</v>
      </c>
      <c r="S45" s="38" t="s">
        <v>65</v>
      </c>
      <c r="T45" s="127"/>
      <c r="U45" s="7"/>
      <c r="V45" s="6"/>
      <c r="W45" s="6"/>
    </row>
    <row r="46" spans="2:23" ht="21" customHeight="1" x14ac:dyDescent="0.2">
      <c r="B46" s="38">
        <v>22</v>
      </c>
      <c r="C46" s="26" t="s">
        <v>439</v>
      </c>
      <c r="D46" s="26" t="s">
        <v>310</v>
      </c>
      <c r="E46" s="286" t="s">
        <v>248</v>
      </c>
      <c r="F46" s="38">
        <v>2002</v>
      </c>
      <c r="G46" s="38"/>
      <c r="H46" s="38"/>
      <c r="I46" s="38"/>
      <c r="J46" s="38" t="s">
        <v>14</v>
      </c>
      <c r="K46" s="38"/>
      <c r="L46" s="38"/>
      <c r="M46" s="92">
        <v>125</v>
      </c>
      <c r="N46" s="92">
        <v>0</v>
      </c>
      <c r="O46" s="92">
        <v>125</v>
      </c>
      <c r="P46" s="233">
        <v>37</v>
      </c>
      <c r="Q46" s="38">
        <v>1</v>
      </c>
      <c r="R46" s="38" t="s">
        <v>501</v>
      </c>
      <c r="S46" s="38" t="s">
        <v>65</v>
      </c>
      <c r="T46" s="127"/>
      <c r="U46" s="7"/>
      <c r="V46" s="6"/>
      <c r="W46" s="6"/>
    </row>
    <row r="47" spans="2:23" ht="21" customHeight="1" x14ac:dyDescent="0.2">
      <c r="B47" s="38">
        <v>23</v>
      </c>
      <c r="C47" s="26" t="s">
        <v>439</v>
      </c>
      <c r="D47" s="26" t="s">
        <v>310</v>
      </c>
      <c r="E47" s="286" t="s">
        <v>339</v>
      </c>
      <c r="F47" s="38">
        <v>1998</v>
      </c>
      <c r="G47" s="38"/>
      <c r="H47" s="38" t="s">
        <v>14</v>
      </c>
      <c r="I47" s="38"/>
      <c r="J47" s="38"/>
      <c r="K47" s="38"/>
      <c r="L47" s="38"/>
      <c r="M47" s="92">
        <v>40</v>
      </c>
      <c r="N47" s="92">
        <v>0</v>
      </c>
      <c r="O47" s="92">
        <v>40</v>
      </c>
      <c r="P47" s="233">
        <v>92</v>
      </c>
      <c r="Q47" s="38">
        <v>2</v>
      </c>
      <c r="R47" s="38" t="s">
        <v>501</v>
      </c>
      <c r="S47" s="38" t="s">
        <v>65</v>
      </c>
      <c r="T47" s="127"/>
      <c r="U47" s="7"/>
      <c r="V47" s="6"/>
      <c r="W47" s="6"/>
    </row>
    <row r="48" spans="2:23" ht="21" customHeight="1" x14ac:dyDescent="0.2">
      <c r="B48" s="278">
        <v>24</v>
      </c>
      <c r="C48" s="31" t="s">
        <v>439</v>
      </c>
      <c r="D48" s="32" t="s">
        <v>271</v>
      </c>
      <c r="E48" s="289" t="s">
        <v>340</v>
      </c>
      <c r="F48" s="278">
        <v>2009</v>
      </c>
      <c r="G48" s="278" t="s">
        <v>14</v>
      </c>
      <c r="H48" s="278"/>
      <c r="I48" s="278"/>
      <c r="J48" s="278"/>
      <c r="K48" s="278"/>
      <c r="L48" s="278" t="s">
        <v>14</v>
      </c>
      <c r="M48" s="97">
        <v>180</v>
      </c>
      <c r="N48" s="97">
        <v>0</v>
      </c>
      <c r="O48" s="98">
        <v>180</v>
      </c>
      <c r="P48" s="310">
        <v>483</v>
      </c>
      <c r="Q48" s="278">
        <v>4</v>
      </c>
      <c r="R48" s="278" t="s">
        <v>501</v>
      </c>
      <c r="S48" s="278" t="s">
        <v>65</v>
      </c>
      <c r="T48" s="128"/>
      <c r="U48" s="7"/>
      <c r="V48" s="6"/>
      <c r="W48" s="6"/>
    </row>
    <row r="49" spans="2:23" ht="21" customHeight="1" x14ac:dyDescent="0.2">
      <c r="B49" s="43">
        <v>25</v>
      </c>
      <c r="C49" s="25" t="s">
        <v>80</v>
      </c>
      <c r="D49" s="25" t="s">
        <v>342</v>
      </c>
      <c r="E49" s="287" t="s">
        <v>343</v>
      </c>
      <c r="F49" s="43">
        <v>1981</v>
      </c>
      <c r="G49" s="43" t="s">
        <v>14</v>
      </c>
      <c r="H49" s="43" t="s">
        <v>14</v>
      </c>
      <c r="I49" s="43" t="s">
        <v>14</v>
      </c>
      <c r="J49" s="43"/>
      <c r="K49" s="43"/>
      <c r="L49" s="43" t="s">
        <v>14</v>
      </c>
      <c r="M49" s="91">
        <v>661.63</v>
      </c>
      <c r="N49" s="91">
        <v>1405.55</v>
      </c>
      <c r="O49" s="91">
        <v>2067.1799999999998</v>
      </c>
      <c r="P49" s="308">
        <v>3148.8580000000002</v>
      </c>
      <c r="Q49" s="43">
        <v>20</v>
      </c>
      <c r="R49" s="43" t="s">
        <v>367</v>
      </c>
      <c r="S49" s="43" t="s">
        <v>100</v>
      </c>
      <c r="T49" s="124"/>
      <c r="U49" s="6"/>
      <c r="V49" s="6"/>
      <c r="W49" s="6"/>
    </row>
    <row r="50" spans="2:23" ht="21" customHeight="1" x14ac:dyDescent="0.2">
      <c r="B50" s="279">
        <v>26</v>
      </c>
      <c r="C50" s="284" t="s">
        <v>80</v>
      </c>
      <c r="D50" s="284" t="s">
        <v>342</v>
      </c>
      <c r="E50" s="284" t="s">
        <v>126</v>
      </c>
      <c r="F50" s="279">
        <v>1999</v>
      </c>
      <c r="G50" s="279" t="s">
        <v>14</v>
      </c>
      <c r="H50" s="279"/>
      <c r="I50" s="279"/>
      <c r="J50" s="279" t="s">
        <v>14</v>
      </c>
      <c r="K50" s="279"/>
      <c r="L50" s="279" t="s">
        <v>14</v>
      </c>
      <c r="M50" s="300">
        <v>234</v>
      </c>
      <c r="N50" s="300">
        <v>1406</v>
      </c>
      <c r="O50" s="300">
        <v>1640</v>
      </c>
      <c r="P50" s="312">
        <v>94.555000000000007</v>
      </c>
      <c r="Q50" s="279">
        <v>3</v>
      </c>
      <c r="R50" s="279" t="s">
        <v>367</v>
      </c>
      <c r="S50" s="279" t="s">
        <v>65</v>
      </c>
      <c r="T50" s="323"/>
    </row>
    <row r="51" spans="2:23" ht="21" customHeight="1" x14ac:dyDescent="0.2">
      <c r="B51" s="280">
        <v>27</v>
      </c>
      <c r="C51" s="285" t="s">
        <v>127</v>
      </c>
      <c r="D51" s="285" t="s">
        <v>306</v>
      </c>
      <c r="E51" s="285" t="s">
        <v>130</v>
      </c>
      <c r="F51" s="280">
        <v>1988</v>
      </c>
      <c r="G51" s="280" t="s">
        <v>14</v>
      </c>
      <c r="H51" s="280" t="s">
        <v>14</v>
      </c>
      <c r="I51" s="280" t="s">
        <v>14</v>
      </c>
      <c r="J51" s="280" t="s">
        <v>14</v>
      </c>
      <c r="K51" s="280"/>
      <c r="L51" s="280" t="s">
        <v>14</v>
      </c>
      <c r="M51" s="301">
        <v>138</v>
      </c>
      <c r="N51" s="301">
        <v>50</v>
      </c>
      <c r="O51" s="301">
        <v>188</v>
      </c>
      <c r="P51" s="313">
        <v>1054</v>
      </c>
      <c r="Q51" s="280">
        <v>5</v>
      </c>
      <c r="R51" s="280" t="s">
        <v>501</v>
      </c>
      <c r="S51" s="280" t="s">
        <v>68</v>
      </c>
      <c r="T51" s="324"/>
    </row>
    <row r="52" spans="2:23" ht="21" customHeight="1" x14ac:dyDescent="0.2">
      <c r="B52" s="42">
        <v>28</v>
      </c>
      <c r="C52" s="30" t="s">
        <v>131</v>
      </c>
      <c r="D52" s="30" t="s">
        <v>471</v>
      </c>
      <c r="E52" s="170" t="s">
        <v>345</v>
      </c>
      <c r="F52" s="42">
        <v>2006</v>
      </c>
      <c r="G52" s="42" t="s">
        <v>14</v>
      </c>
      <c r="H52" s="42" t="s">
        <v>14</v>
      </c>
      <c r="I52" s="42" t="s">
        <v>14</v>
      </c>
      <c r="J52" s="42" t="s">
        <v>14</v>
      </c>
      <c r="K52" s="42" t="s">
        <v>14</v>
      </c>
      <c r="L52" s="42" t="s">
        <v>14</v>
      </c>
      <c r="M52" s="96">
        <v>574</v>
      </c>
      <c r="N52" s="96">
        <v>0</v>
      </c>
      <c r="O52" s="96">
        <v>574</v>
      </c>
      <c r="P52" s="230">
        <v>1425</v>
      </c>
      <c r="Q52" s="42">
        <v>8</v>
      </c>
      <c r="R52" s="42" t="s">
        <v>501</v>
      </c>
      <c r="S52" s="42" t="s">
        <v>65</v>
      </c>
      <c r="T52" s="125"/>
      <c r="U52" s="7"/>
      <c r="V52" s="6"/>
      <c r="W52" s="6"/>
    </row>
    <row r="53" spans="2:23" ht="21" customHeight="1" x14ac:dyDescent="0.2">
      <c r="B53" s="42">
        <v>29</v>
      </c>
      <c r="C53" s="30" t="s">
        <v>133</v>
      </c>
      <c r="D53" s="30" t="s">
        <v>301</v>
      </c>
      <c r="E53" s="170" t="s">
        <v>336</v>
      </c>
      <c r="F53" s="42">
        <v>2020</v>
      </c>
      <c r="G53" s="42" t="s">
        <v>14</v>
      </c>
      <c r="H53" s="42" t="s">
        <v>14</v>
      </c>
      <c r="I53" s="42" t="s">
        <v>14</v>
      </c>
      <c r="J53" s="42" t="s">
        <v>14</v>
      </c>
      <c r="K53" s="42"/>
      <c r="L53" s="42" t="s">
        <v>14</v>
      </c>
      <c r="M53" s="96">
        <v>442</v>
      </c>
      <c r="N53" s="96">
        <v>1179</v>
      </c>
      <c r="O53" s="96">
        <v>1621</v>
      </c>
      <c r="P53" s="230">
        <v>93</v>
      </c>
      <c r="Q53" s="42">
        <v>11</v>
      </c>
      <c r="R53" s="42" t="s">
        <v>501</v>
      </c>
      <c r="S53" s="42" t="s">
        <v>65</v>
      </c>
      <c r="T53" s="125"/>
      <c r="U53" s="7"/>
      <c r="V53" s="6"/>
      <c r="W53" s="6"/>
    </row>
    <row r="54" spans="2:23" ht="21" customHeight="1" x14ac:dyDescent="0.2">
      <c r="B54" s="39">
        <v>30</v>
      </c>
      <c r="C54" s="27" t="s">
        <v>61</v>
      </c>
      <c r="D54" s="30" t="s">
        <v>468</v>
      </c>
      <c r="E54" s="170" t="s">
        <v>46</v>
      </c>
      <c r="F54" s="39">
        <v>2017</v>
      </c>
      <c r="G54" s="42" t="s">
        <v>14</v>
      </c>
      <c r="H54" s="42" t="s">
        <v>14</v>
      </c>
      <c r="I54" s="42" t="s">
        <v>14</v>
      </c>
      <c r="J54" s="42" t="s">
        <v>14</v>
      </c>
      <c r="K54" s="42" t="s">
        <v>14</v>
      </c>
      <c r="L54" s="42" t="s">
        <v>14</v>
      </c>
      <c r="M54" s="93">
        <v>412</v>
      </c>
      <c r="N54" s="93">
        <v>0</v>
      </c>
      <c r="O54" s="96">
        <v>412</v>
      </c>
      <c r="P54" s="311">
        <v>485</v>
      </c>
      <c r="Q54" s="39">
        <v>6</v>
      </c>
      <c r="R54" s="42" t="s">
        <v>501</v>
      </c>
      <c r="S54" s="39" t="s">
        <v>68</v>
      </c>
      <c r="T54" s="325" t="s">
        <v>370</v>
      </c>
      <c r="U54" s="7"/>
      <c r="V54" s="6"/>
      <c r="W54" s="6"/>
    </row>
    <row r="55" spans="2:23" s="6" customFormat="1" ht="21" customHeight="1" x14ac:dyDescent="0.2">
      <c r="B55" s="39">
        <v>31</v>
      </c>
      <c r="C55" s="168" t="s">
        <v>348</v>
      </c>
      <c r="D55" s="173" t="s">
        <v>177</v>
      </c>
      <c r="E55" s="173" t="s">
        <v>309</v>
      </c>
      <c r="F55" s="39">
        <v>2006</v>
      </c>
      <c r="G55" s="42"/>
      <c r="H55" s="42" t="s">
        <v>14</v>
      </c>
      <c r="I55" s="42" t="s">
        <v>14</v>
      </c>
      <c r="J55" s="42"/>
      <c r="K55" s="42"/>
      <c r="L55" s="42"/>
      <c r="M55" s="93">
        <v>150</v>
      </c>
      <c r="N55" s="93">
        <v>0</v>
      </c>
      <c r="O55" s="93">
        <v>150</v>
      </c>
      <c r="P55" s="311">
        <v>28</v>
      </c>
      <c r="Q55" s="39">
        <v>4</v>
      </c>
      <c r="R55" s="42" t="s">
        <v>501</v>
      </c>
      <c r="S55" s="39" t="s">
        <v>65</v>
      </c>
      <c r="T55" s="325"/>
      <c r="U55" s="7"/>
    </row>
    <row r="56" spans="2:23" ht="21" customHeight="1" x14ac:dyDescent="0.2">
      <c r="B56" s="39">
        <v>32</v>
      </c>
      <c r="C56" s="27" t="s">
        <v>311</v>
      </c>
      <c r="D56" s="30" t="s">
        <v>385</v>
      </c>
      <c r="E56" s="170" t="s">
        <v>136</v>
      </c>
      <c r="F56" s="39">
        <v>2020</v>
      </c>
      <c r="G56" s="42"/>
      <c r="H56" s="42" t="s">
        <v>14</v>
      </c>
      <c r="I56" s="42" t="s">
        <v>14</v>
      </c>
      <c r="J56" s="42" t="s">
        <v>14</v>
      </c>
      <c r="K56" s="42" t="s">
        <v>14</v>
      </c>
      <c r="L56" s="42" t="s">
        <v>14</v>
      </c>
      <c r="M56" s="93">
        <v>224.2</v>
      </c>
      <c r="N56" s="93">
        <v>13.8</v>
      </c>
      <c r="O56" s="93">
        <v>238</v>
      </c>
      <c r="P56" s="311">
        <v>2363</v>
      </c>
      <c r="Q56" s="39">
        <v>5</v>
      </c>
      <c r="R56" s="42" t="s">
        <v>501</v>
      </c>
      <c r="S56" s="39" t="s">
        <v>65</v>
      </c>
      <c r="T56" s="322"/>
      <c r="U56" s="7"/>
      <c r="V56" s="6"/>
      <c r="W56" s="6"/>
    </row>
    <row r="57" spans="2:23" ht="21" customHeight="1" x14ac:dyDescent="0.2">
      <c r="B57" s="42">
        <v>33</v>
      </c>
      <c r="C57" s="30" t="s">
        <v>223</v>
      </c>
      <c r="D57" s="30" t="s">
        <v>391</v>
      </c>
      <c r="E57" s="170" t="s">
        <v>105</v>
      </c>
      <c r="F57" s="42">
        <v>2002</v>
      </c>
      <c r="G57" s="42" t="s">
        <v>14</v>
      </c>
      <c r="H57" s="42"/>
      <c r="I57" s="42"/>
      <c r="J57" s="42" t="s">
        <v>14</v>
      </c>
      <c r="K57" s="42" t="s">
        <v>14</v>
      </c>
      <c r="L57" s="42"/>
      <c r="M57" s="96">
        <v>105</v>
      </c>
      <c r="N57" s="96">
        <v>21</v>
      </c>
      <c r="O57" s="96">
        <v>126</v>
      </c>
      <c r="P57" s="230">
        <v>169</v>
      </c>
      <c r="Q57" s="42">
        <v>3</v>
      </c>
      <c r="R57" s="42" t="s">
        <v>501</v>
      </c>
      <c r="S57" s="42" t="s">
        <v>68</v>
      </c>
      <c r="T57" s="125"/>
      <c r="U57" s="7"/>
      <c r="V57" s="6"/>
      <c r="W57" s="6"/>
    </row>
    <row r="58" spans="2:23" ht="21" customHeight="1" x14ac:dyDescent="0.2">
      <c r="B58" s="40">
        <v>34</v>
      </c>
      <c r="C58" s="28" t="s">
        <v>498</v>
      </c>
      <c r="D58" s="28" t="s">
        <v>413</v>
      </c>
      <c r="E58" s="288" t="s">
        <v>346</v>
      </c>
      <c r="F58" s="40">
        <v>1990</v>
      </c>
      <c r="G58" s="40"/>
      <c r="H58" s="40" t="s">
        <v>14</v>
      </c>
      <c r="I58" s="40" t="s">
        <v>14</v>
      </c>
      <c r="J58" s="40"/>
      <c r="K58" s="40"/>
      <c r="L58" s="40" t="s">
        <v>14</v>
      </c>
      <c r="M58" s="94">
        <v>212</v>
      </c>
      <c r="N58" s="94">
        <v>0</v>
      </c>
      <c r="O58" s="94">
        <v>212</v>
      </c>
      <c r="P58" s="231">
        <v>1461</v>
      </c>
      <c r="Q58" s="40">
        <v>4</v>
      </c>
      <c r="R58" s="40" t="s">
        <v>501</v>
      </c>
      <c r="S58" s="40" t="s">
        <v>65</v>
      </c>
      <c r="T58" s="126"/>
      <c r="U58" s="7"/>
      <c r="V58" s="6"/>
      <c r="W58" s="6"/>
    </row>
    <row r="59" spans="2:23" ht="21" customHeight="1" x14ac:dyDescent="0.2">
      <c r="B59" s="41">
        <v>35</v>
      </c>
      <c r="C59" s="29" t="s">
        <v>498</v>
      </c>
      <c r="D59" s="29" t="s">
        <v>472</v>
      </c>
      <c r="E59" s="284" t="s">
        <v>349</v>
      </c>
      <c r="F59" s="41">
        <v>2006</v>
      </c>
      <c r="G59" s="41" t="s">
        <v>14</v>
      </c>
      <c r="H59" s="41"/>
      <c r="I59" s="41"/>
      <c r="J59" s="41"/>
      <c r="K59" s="41"/>
      <c r="L59" s="41"/>
      <c r="M59" s="95">
        <v>707</v>
      </c>
      <c r="N59" s="95">
        <v>0</v>
      </c>
      <c r="O59" s="95">
        <v>707</v>
      </c>
      <c r="P59" s="232">
        <v>290</v>
      </c>
      <c r="Q59" s="41">
        <v>3</v>
      </c>
      <c r="R59" s="41" t="s">
        <v>501</v>
      </c>
      <c r="S59" s="41" t="s">
        <v>65</v>
      </c>
      <c r="T59" s="124"/>
      <c r="U59" s="7"/>
      <c r="V59" s="6"/>
      <c r="W59" s="6"/>
    </row>
    <row r="60" spans="2:23" s="276" customFormat="1" ht="21" customHeight="1" x14ac:dyDescent="0.2">
      <c r="B60" s="795"/>
      <c r="C60" s="795"/>
      <c r="D60" s="795"/>
      <c r="E60" s="795"/>
      <c r="F60" s="291"/>
      <c r="G60" s="639" t="s">
        <v>260</v>
      </c>
      <c r="H60" s="594"/>
      <c r="I60" s="594"/>
      <c r="J60" s="70" t="s">
        <v>238</v>
      </c>
      <c r="K60" s="70">
        <f>COUNT(B25:B59)</f>
        <v>35</v>
      </c>
      <c r="L60" s="86" t="s">
        <v>244</v>
      </c>
      <c r="M60" s="96">
        <f>SUM(M25:M59)</f>
        <v>11361.28</v>
      </c>
      <c r="N60" s="96">
        <f>SUM(N25:N59)</f>
        <v>9813.3499999999985</v>
      </c>
      <c r="O60" s="96">
        <f>SUM(O25:O59)</f>
        <v>21174.63</v>
      </c>
      <c r="P60" s="96">
        <f>SUM(P25:P59)</f>
        <v>74823.652999999991</v>
      </c>
      <c r="Q60" s="314"/>
      <c r="R60" s="318"/>
      <c r="S60" s="318"/>
      <c r="T60" s="84"/>
      <c r="U60" s="166"/>
      <c r="V60" s="14"/>
      <c r="W60" s="14"/>
    </row>
    <row r="61" spans="2:23" s="276" customFormat="1" ht="21" customHeight="1" x14ac:dyDescent="0.2">
      <c r="B61" s="154" t="s">
        <v>458</v>
      </c>
      <c r="C61" s="283"/>
      <c r="D61" s="283"/>
      <c r="E61" s="283"/>
      <c r="F61" s="161"/>
      <c r="G61" s="74"/>
      <c r="H61" s="74"/>
      <c r="I61" s="74"/>
      <c r="J61" s="74"/>
      <c r="K61" s="74"/>
      <c r="L61" s="83"/>
      <c r="M61" s="297"/>
      <c r="N61" s="297"/>
      <c r="O61" s="297"/>
      <c r="P61" s="297"/>
      <c r="Q61" s="161"/>
      <c r="R61" s="161"/>
      <c r="S61" s="161"/>
      <c r="T61" s="85"/>
      <c r="U61" s="166"/>
      <c r="V61" s="14"/>
      <c r="W61" s="14"/>
    </row>
    <row r="62" spans="2:23" s="276" customFormat="1" ht="21" customHeight="1" x14ac:dyDescent="0.2">
      <c r="B62" s="157" t="s">
        <v>71</v>
      </c>
      <c r="C62" s="157" t="s">
        <v>6</v>
      </c>
      <c r="D62" s="33" t="s">
        <v>254</v>
      </c>
      <c r="E62" s="33" t="s">
        <v>256</v>
      </c>
      <c r="F62" s="260" t="s">
        <v>313</v>
      </c>
      <c r="G62" s="784" t="s">
        <v>15</v>
      </c>
      <c r="H62" s="697"/>
      <c r="I62" s="697"/>
      <c r="J62" s="697"/>
      <c r="K62" s="697"/>
      <c r="L62" s="785"/>
      <c r="M62" s="102" t="s">
        <v>26</v>
      </c>
      <c r="N62" s="224" t="s">
        <v>158</v>
      </c>
      <c r="O62" s="306" t="s">
        <v>74</v>
      </c>
      <c r="P62" s="226" t="s">
        <v>83</v>
      </c>
      <c r="Q62" s="699" t="s">
        <v>112</v>
      </c>
      <c r="R62" s="700"/>
      <c r="S62" s="701"/>
      <c r="T62" s="248"/>
      <c r="U62" s="166"/>
      <c r="V62" s="14"/>
      <c r="W62" s="14"/>
    </row>
    <row r="63" spans="2:23" ht="21" customHeight="1" x14ac:dyDescent="0.2">
      <c r="B63" s="281" t="s">
        <v>241</v>
      </c>
      <c r="C63" s="32" t="s">
        <v>362</v>
      </c>
      <c r="D63" s="32" t="s">
        <v>271</v>
      </c>
      <c r="E63" s="32" t="s">
        <v>390</v>
      </c>
      <c r="F63" s="44">
        <v>1985</v>
      </c>
      <c r="G63" s="786" t="s">
        <v>198</v>
      </c>
      <c r="H63" s="787"/>
      <c r="I63" s="787"/>
      <c r="J63" s="787"/>
      <c r="K63" s="787"/>
      <c r="L63" s="788"/>
      <c r="M63" s="98">
        <v>185</v>
      </c>
      <c r="N63" s="98">
        <v>0</v>
      </c>
      <c r="O63" s="98">
        <f>SUM(M63:N63)</f>
        <v>185</v>
      </c>
      <c r="P63" s="44" t="s">
        <v>65</v>
      </c>
      <c r="Q63" s="789" t="s">
        <v>456</v>
      </c>
      <c r="R63" s="790"/>
      <c r="S63" s="183" t="s">
        <v>576</v>
      </c>
      <c r="T63" s="316"/>
      <c r="U63" s="7"/>
      <c r="V63" s="6"/>
      <c r="W63" s="6"/>
    </row>
    <row r="64" spans="2:23" s="6" customFormat="1" ht="21" customHeight="1" x14ac:dyDescent="0.2">
      <c r="B64" s="282" t="s">
        <v>241</v>
      </c>
      <c r="C64" s="25" t="s">
        <v>311</v>
      </c>
      <c r="D64" s="25" t="s">
        <v>350</v>
      </c>
      <c r="E64" s="25" t="s">
        <v>136</v>
      </c>
      <c r="F64" s="43">
        <v>1974</v>
      </c>
      <c r="G64" s="791" t="s">
        <v>578</v>
      </c>
      <c r="H64" s="792"/>
      <c r="I64" s="792"/>
      <c r="J64" s="792"/>
      <c r="K64" s="792"/>
      <c r="L64" s="793"/>
      <c r="M64" s="91">
        <v>189</v>
      </c>
      <c r="N64" s="91">
        <v>52</v>
      </c>
      <c r="O64" s="91">
        <v>241</v>
      </c>
      <c r="P64" s="43" t="s">
        <v>65</v>
      </c>
      <c r="Q64" s="756" t="s">
        <v>473</v>
      </c>
      <c r="R64" s="794"/>
      <c r="S64" s="252" t="s">
        <v>576</v>
      </c>
      <c r="T64" s="316"/>
      <c r="U64" s="7"/>
      <c r="V64" s="7"/>
    </row>
    <row r="65" spans="2:23" s="6" customFormat="1" ht="21" customHeight="1" x14ac:dyDescent="0.2">
      <c r="B65" s="227" t="s">
        <v>241</v>
      </c>
      <c r="C65" s="29" t="s">
        <v>311</v>
      </c>
      <c r="D65" s="29" t="s">
        <v>350</v>
      </c>
      <c r="E65" s="29" t="s">
        <v>314</v>
      </c>
      <c r="F65" s="41">
        <v>2006</v>
      </c>
      <c r="G65" s="774" t="s">
        <v>454</v>
      </c>
      <c r="H65" s="775"/>
      <c r="I65" s="775"/>
      <c r="J65" s="775"/>
      <c r="K65" s="775"/>
      <c r="L65" s="776"/>
      <c r="M65" s="95">
        <v>34</v>
      </c>
      <c r="N65" s="95">
        <v>0</v>
      </c>
      <c r="O65" s="95">
        <v>34</v>
      </c>
      <c r="P65" s="41" t="s">
        <v>65</v>
      </c>
      <c r="Q65" s="731" t="s">
        <v>473</v>
      </c>
      <c r="R65" s="777"/>
      <c r="S65" s="253" t="s">
        <v>576</v>
      </c>
      <c r="T65" s="316"/>
      <c r="U65" s="7"/>
      <c r="V65" s="7"/>
    </row>
    <row r="66" spans="2:23" s="6" customFormat="1" ht="35" customHeight="1" x14ac:dyDescent="0.2">
      <c r="B66" s="397" t="s">
        <v>241</v>
      </c>
      <c r="C66" s="398" t="s">
        <v>469</v>
      </c>
      <c r="D66" s="398" t="s">
        <v>283</v>
      </c>
      <c r="E66" s="398" t="s">
        <v>347</v>
      </c>
      <c r="F66" s="399">
        <v>1995</v>
      </c>
      <c r="G66" s="781" t="s">
        <v>499</v>
      </c>
      <c r="H66" s="782"/>
      <c r="I66" s="782"/>
      <c r="J66" s="782"/>
      <c r="K66" s="782"/>
      <c r="L66" s="783"/>
      <c r="M66" s="400">
        <v>272</v>
      </c>
      <c r="N66" s="400">
        <v>1428</v>
      </c>
      <c r="O66" s="400">
        <v>1700</v>
      </c>
      <c r="P66" s="393" t="s">
        <v>65</v>
      </c>
      <c r="Q66" s="731" t="s">
        <v>500</v>
      </c>
      <c r="R66" s="777"/>
      <c r="S66" s="401" t="s">
        <v>576</v>
      </c>
      <c r="T66" s="316"/>
      <c r="U66" s="7"/>
      <c r="V66" s="7"/>
    </row>
    <row r="67" spans="2:23" ht="21" customHeight="1" x14ac:dyDescent="0.2">
      <c r="B67" s="157" t="s">
        <v>246</v>
      </c>
      <c r="C67" s="30" t="s">
        <v>60</v>
      </c>
      <c r="D67" s="30" t="s">
        <v>375</v>
      </c>
      <c r="E67" s="30" t="s">
        <v>116</v>
      </c>
      <c r="F67" s="42">
        <v>1990</v>
      </c>
      <c r="G67" s="673" t="s">
        <v>462</v>
      </c>
      <c r="H67" s="674"/>
      <c r="I67" s="674"/>
      <c r="J67" s="674"/>
      <c r="K67" s="674"/>
      <c r="L67" s="675"/>
      <c r="M67" s="96">
        <v>1159</v>
      </c>
      <c r="N67" s="96">
        <v>0</v>
      </c>
      <c r="O67" s="96">
        <f>SUM(M67:N67)</f>
        <v>1159</v>
      </c>
      <c r="P67" s="42" t="s">
        <v>65</v>
      </c>
      <c r="Q67" s="754" t="s">
        <v>445</v>
      </c>
      <c r="R67" s="778"/>
      <c r="S67" s="251" t="s">
        <v>577</v>
      </c>
      <c r="T67" s="316"/>
      <c r="U67" s="7"/>
      <c r="V67" s="6"/>
      <c r="W67" s="6"/>
    </row>
    <row r="68" spans="2:23" ht="21" customHeight="1" x14ac:dyDescent="0.2">
      <c r="B68" s="227" t="s">
        <v>246</v>
      </c>
      <c r="C68" s="29" t="s">
        <v>41</v>
      </c>
      <c r="D68" s="284" t="s">
        <v>414</v>
      </c>
      <c r="E68" s="29" t="s">
        <v>190</v>
      </c>
      <c r="F68" s="41">
        <v>1995</v>
      </c>
      <c r="G68" s="774" t="s">
        <v>198</v>
      </c>
      <c r="H68" s="779"/>
      <c r="I68" s="779"/>
      <c r="J68" s="779"/>
      <c r="K68" s="779"/>
      <c r="L68" s="780"/>
      <c r="M68" s="95">
        <v>275</v>
      </c>
      <c r="N68" s="95">
        <v>0</v>
      </c>
      <c r="O68" s="95">
        <f>SUM(M68:N68)</f>
        <v>275</v>
      </c>
      <c r="P68" s="41" t="s">
        <v>68</v>
      </c>
      <c r="Q68" s="731" t="s">
        <v>33</v>
      </c>
      <c r="R68" s="777"/>
      <c r="S68" s="253" t="s">
        <v>577</v>
      </c>
      <c r="T68" s="316"/>
      <c r="U68" s="7"/>
      <c r="V68" s="6"/>
      <c r="W68" s="6"/>
    </row>
    <row r="69" spans="2:23" ht="21" customHeight="1" x14ac:dyDescent="0.2">
      <c r="B69" s="157" t="s">
        <v>246</v>
      </c>
      <c r="C69" s="27" t="s">
        <v>392</v>
      </c>
      <c r="D69" s="285" t="s">
        <v>186</v>
      </c>
      <c r="E69" s="27" t="s">
        <v>84</v>
      </c>
      <c r="F69" s="41">
        <v>1990</v>
      </c>
      <c r="G69" s="673" t="s">
        <v>464</v>
      </c>
      <c r="H69" s="674"/>
      <c r="I69" s="674"/>
      <c r="J69" s="674"/>
      <c r="K69" s="674"/>
      <c r="L69" s="675"/>
      <c r="M69" s="93">
        <v>42</v>
      </c>
      <c r="N69" s="93">
        <v>111</v>
      </c>
      <c r="O69" s="96">
        <f>SUM(M69:N69)</f>
        <v>153</v>
      </c>
      <c r="P69" s="39" t="s">
        <v>68</v>
      </c>
      <c r="Q69" s="754" t="s">
        <v>33</v>
      </c>
      <c r="R69" s="770"/>
      <c r="S69" s="251" t="s">
        <v>577</v>
      </c>
      <c r="T69" s="316"/>
      <c r="U69" s="7"/>
      <c r="V69" s="6"/>
      <c r="W69" s="6"/>
    </row>
    <row r="70" spans="2:23" ht="21" customHeight="1" x14ac:dyDescent="0.2">
      <c r="B70" s="157" t="s">
        <v>246</v>
      </c>
      <c r="C70" s="30" t="s">
        <v>133</v>
      </c>
      <c r="D70" s="30" t="s">
        <v>341</v>
      </c>
      <c r="E70" s="30" t="s">
        <v>331</v>
      </c>
      <c r="F70" s="42">
        <v>2004</v>
      </c>
      <c r="G70" s="771" t="s">
        <v>431</v>
      </c>
      <c r="H70" s="772"/>
      <c r="I70" s="772"/>
      <c r="J70" s="772"/>
      <c r="K70" s="772"/>
      <c r="L70" s="773"/>
      <c r="M70" s="96">
        <v>242</v>
      </c>
      <c r="N70" s="96">
        <v>0</v>
      </c>
      <c r="O70" s="96">
        <f>SUM(M70:N70)</f>
        <v>242</v>
      </c>
      <c r="P70" s="39" t="s">
        <v>65</v>
      </c>
      <c r="Q70" s="754" t="s">
        <v>448</v>
      </c>
      <c r="R70" s="770"/>
      <c r="S70" s="251" t="s">
        <v>577</v>
      </c>
      <c r="T70" s="316"/>
      <c r="U70" s="7"/>
      <c r="V70" s="6"/>
      <c r="W70" s="6"/>
    </row>
    <row r="71" spans="2:23" ht="21" customHeight="1" x14ac:dyDescent="0.2">
      <c r="B71" s="766"/>
      <c r="C71" s="766"/>
      <c r="D71" s="766"/>
      <c r="E71" s="766"/>
      <c r="F71" s="766"/>
      <c r="G71" s="293"/>
      <c r="H71" s="203"/>
      <c r="I71" s="203"/>
      <c r="J71" s="203" t="s">
        <v>31</v>
      </c>
      <c r="K71" s="202">
        <f>COUNTIF($B$63:$B$70,"休止")</f>
        <v>4</v>
      </c>
      <c r="L71" s="87" t="s">
        <v>244</v>
      </c>
      <c r="M71" s="91">
        <f>SUMIF($B$63:$B$70,"休止",M63:M70)</f>
        <v>680</v>
      </c>
      <c r="N71" s="91">
        <f>SUMIF($B$63:$B$70,"休止",N63:N70)</f>
        <v>1480</v>
      </c>
      <c r="O71" s="91">
        <f>SUMIF($B$63:$B$70,"休止",O63:O70)</f>
        <v>2160</v>
      </c>
      <c r="P71" s="228"/>
      <c r="Q71" s="315"/>
      <c r="R71" s="315"/>
      <c r="S71" s="315"/>
      <c r="T71" s="7"/>
      <c r="U71" s="7"/>
      <c r="V71" s="6"/>
      <c r="W71" s="6"/>
    </row>
    <row r="72" spans="2:23" ht="21" customHeight="1" x14ac:dyDescent="0.2">
      <c r="B72" s="766" t="s">
        <v>233</v>
      </c>
      <c r="C72" s="766"/>
      <c r="D72" s="766"/>
      <c r="E72" s="766"/>
      <c r="F72" s="766"/>
      <c r="G72" s="294"/>
      <c r="H72" s="204"/>
      <c r="I72" s="204"/>
      <c r="J72" s="204" t="s">
        <v>225</v>
      </c>
      <c r="K72" s="76">
        <f>COUNTIF($B$63:$B$70,"廃止")</f>
        <v>4</v>
      </c>
      <c r="L72" s="296" t="s">
        <v>244</v>
      </c>
      <c r="M72" s="92">
        <f>SUMIF($B$63:$B$70,"廃止",M63:M70)</f>
        <v>1718</v>
      </c>
      <c r="N72" s="92">
        <f>SUMIF($B$63:$B$70,"廃止",N63:N70)</f>
        <v>111</v>
      </c>
      <c r="O72" s="92">
        <f>SUMIF($B$63:$B$70,"廃止",O63:O70)</f>
        <v>1829</v>
      </c>
      <c r="P72" s="115"/>
      <c r="Q72" s="85"/>
      <c r="R72" s="85"/>
      <c r="S72" s="85"/>
      <c r="T72" s="85"/>
      <c r="U72" s="7"/>
      <c r="V72" s="6"/>
      <c r="W72" s="6"/>
    </row>
    <row r="73" spans="2:23" ht="21" customHeight="1" x14ac:dyDescent="0.2">
      <c r="B73" s="665"/>
      <c r="C73" s="665"/>
      <c r="D73" s="665"/>
      <c r="E73" s="665"/>
      <c r="F73" s="767"/>
      <c r="G73" s="295"/>
      <c r="H73" s="74"/>
      <c r="I73" s="768" t="s">
        <v>32</v>
      </c>
      <c r="J73" s="768"/>
      <c r="K73" s="74">
        <f>SUM(K71:K72)</f>
        <v>8</v>
      </c>
      <c r="L73" s="89" t="s">
        <v>244</v>
      </c>
      <c r="M73" s="95">
        <f>SUM(M71:M72)</f>
        <v>2398</v>
      </c>
      <c r="N73" s="95">
        <f>SUM(N71:N72)</f>
        <v>1591</v>
      </c>
      <c r="O73" s="95">
        <f>SUM(O71:O72)</f>
        <v>3989</v>
      </c>
      <c r="P73" s="115"/>
      <c r="Q73" s="85"/>
      <c r="R73" s="85"/>
      <c r="S73" s="85"/>
      <c r="T73" s="85"/>
      <c r="U73" s="7"/>
      <c r="V73" s="6"/>
      <c r="W73" s="6"/>
    </row>
    <row r="74" spans="2:23" ht="38.25" customHeight="1" x14ac:dyDescent="0.2">
      <c r="B74" s="6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307"/>
      <c r="Q74" s="6"/>
      <c r="R74" s="6"/>
      <c r="S74" s="7"/>
      <c r="T74" s="7"/>
      <c r="U74" s="7"/>
      <c r="V74" s="6"/>
      <c r="W74" s="6"/>
    </row>
    <row r="75" spans="2:23" ht="38.25" customHeight="1" x14ac:dyDescent="0.2">
      <c r="B75" s="6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307"/>
      <c r="Q75" s="6"/>
      <c r="R75" s="6"/>
      <c r="S75" s="7"/>
      <c r="T75" s="7"/>
      <c r="U75" s="7"/>
      <c r="V75" s="6"/>
      <c r="W75" s="6"/>
    </row>
    <row r="76" spans="2:23" ht="38.25" customHeight="1" x14ac:dyDescent="0.2">
      <c r="B76" s="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307"/>
      <c r="Q76" s="6"/>
      <c r="R76" s="6"/>
      <c r="S76" s="7"/>
      <c r="T76" s="7"/>
      <c r="U76" s="7"/>
      <c r="V76" s="6"/>
      <c r="W76" s="6"/>
    </row>
    <row r="77" spans="2:23" ht="38.25" customHeight="1" x14ac:dyDescent="0.2">
      <c r="B77" s="6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307"/>
      <c r="Q77" s="6"/>
      <c r="R77" s="6"/>
      <c r="S77" s="7"/>
      <c r="T77" s="7"/>
      <c r="U77" s="7"/>
      <c r="V77" s="6"/>
      <c r="W77" s="6"/>
    </row>
    <row r="78" spans="2:23" ht="38.25" customHeight="1" x14ac:dyDescent="0.2">
      <c r="B78" s="6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307"/>
      <c r="Q78" s="6"/>
      <c r="R78" s="6"/>
      <c r="S78" s="7"/>
      <c r="T78" s="7"/>
      <c r="U78" s="7"/>
      <c r="V78" s="6"/>
      <c r="W78" s="6"/>
    </row>
    <row r="79" spans="2:23" ht="38.25" customHeight="1" x14ac:dyDescent="0.2">
      <c r="B79" s="6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307"/>
      <c r="Q79" s="6"/>
      <c r="R79" s="6"/>
      <c r="S79" s="7"/>
      <c r="T79" s="7"/>
      <c r="U79" s="7"/>
      <c r="V79" s="6"/>
      <c r="W79" s="6"/>
    </row>
    <row r="84" ht="16" customHeight="1" x14ac:dyDescent="0.2"/>
  </sheetData>
  <mergeCells count="79">
    <mergeCell ref="M6:N6"/>
    <mergeCell ref="M7:N7"/>
    <mergeCell ref="M8:N8"/>
    <mergeCell ref="M3:N5"/>
    <mergeCell ref="B9:E9"/>
    <mergeCell ref="G9:I9"/>
    <mergeCell ref="G11:L11"/>
    <mergeCell ref="O11:Q11"/>
    <mergeCell ref="G13:L13"/>
    <mergeCell ref="O13:P13"/>
    <mergeCell ref="G12:L12"/>
    <mergeCell ref="O12:P12"/>
    <mergeCell ref="G14:L14"/>
    <mergeCell ref="O14:P14"/>
    <mergeCell ref="G15:L15"/>
    <mergeCell ref="O15:P15"/>
    <mergeCell ref="B16:F16"/>
    <mergeCell ref="B17:F17"/>
    <mergeCell ref="I18:J18"/>
    <mergeCell ref="G22:L22"/>
    <mergeCell ref="M22:O22"/>
    <mergeCell ref="B60:E60"/>
    <mergeCell ref="G60:I60"/>
    <mergeCell ref="J23:J24"/>
    <mergeCell ref="K23:K24"/>
    <mergeCell ref="L23:L24"/>
    <mergeCell ref="G62:L62"/>
    <mergeCell ref="Q62:S62"/>
    <mergeCell ref="G63:L63"/>
    <mergeCell ref="Q63:R63"/>
    <mergeCell ref="G64:L64"/>
    <mergeCell ref="Q64:R64"/>
    <mergeCell ref="G65:L65"/>
    <mergeCell ref="Q65:R65"/>
    <mergeCell ref="G67:L67"/>
    <mergeCell ref="Q67:R67"/>
    <mergeCell ref="G68:L68"/>
    <mergeCell ref="Q68:R68"/>
    <mergeCell ref="G66:L66"/>
    <mergeCell ref="Q66:R66"/>
    <mergeCell ref="G69:L69"/>
    <mergeCell ref="Q69:R69"/>
    <mergeCell ref="G70:L70"/>
    <mergeCell ref="Q70:R70"/>
    <mergeCell ref="B71:F71"/>
    <mergeCell ref="B72:F72"/>
    <mergeCell ref="B73:F73"/>
    <mergeCell ref="I73:J73"/>
    <mergeCell ref="B3:B5"/>
    <mergeCell ref="C3:C5"/>
    <mergeCell ref="D3:D5"/>
    <mergeCell ref="E3:E5"/>
    <mergeCell ref="F3:F5"/>
    <mergeCell ref="B22:B24"/>
    <mergeCell ref="C22:C24"/>
    <mergeCell ref="D22:D24"/>
    <mergeCell ref="E22:E24"/>
    <mergeCell ref="F22:F24"/>
    <mergeCell ref="G23:G24"/>
    <mergeCell ref="H23:H24"/>
    <mergeCell ref="I23:I24"/>
    <mergeCell ref="T3:T5"/>
    <mergeCell ref="G4:G5"/>
    <mergeCell ref="H4:H5"/>
    <mergeCell ref="I4:I5"/>
    <mergeCell ref="J4:J5"/>
    <mergeCell ref="K4:K5"/>
    <mergeCell ref="L4:L5"/>
    <mergeCell ref="O3:O4"/>
    <mergeCell ref="P3:P4"/>
    <mergeCell ref="Q3:Q4"/>
    <mergeCell ref="R3:R5"/>
    <mergeCell ref="S3:S5"/>
    <mergeCell ref="G3:L3"/>
    <mergeCell ref="P22:P23"/>
    <mergeCell ref="Q22:Q24"/>
    <mergeCell ref="R22:R24"/>
    <mergeCell ref="S22:S24"/>
    <mergeCell ref="T22:T24"/>
  </mergeCells>
  <phoneticPr fontId="5"/>
  <printOptions horizontalCentered="1"/>
  <pageMargins left="0.39370078740157483" right="0.19685039370078741" top="0.39370078740157483" bottom="0.39370078740157483" header="0" footer="0"/>
  <pageSetup paperSize="9" scale="37" orientation="landscape" r:id="rId1"/>
  <headerFooter alignWithMargins="0"/>
  <rowBreaks count="1" manualBreakCount="1">
    <brk id="18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B1:AA21"/>
  <sheetViews>
    <sheetView showGridLines="0" view="pageBreakPreview" zoomScale="60" zoomScaleNormal="75" workbookViewId="0">
      <selection activeCell="D5" sqref="D5"/>
    </sheetView>
  </sheetViews>
  <sheetFormatPr defaultColWidth="9" defaultRowHeight="38.25" customHeight="1" x14ac:dyDescent="0.2"/>
  <cols>
    <col min="1" max="1" width="1.6328125" style="1" customWidth="1"/>
    <col min="2" max="2" width="5.6328125" style="1" customWidth="1"/>
    <col min="3" max="3" width="8.6328125" style="1" customWidth="1"/>
    <col min="4" max="4" width="45.6328125" style="2" customWidth="1"/>
    <col min="5" max="6" width="44.6328125" style="2" customWidth="1"/>
    <col min="7" max="7" width="10.6328125" style="2" customWidth="1"/>
    <col min="8" max="12" width="5.6328125" style="2" customWidth="1"/>
    <col min="13" max="14" width="11.6328125" style="2" customWidth="1"/>
    <col min="15" max="17" width="8.6328125" style="2" customWidth="1"/>
    <col min="18" max="18" width="6.6328125" style="275" customWidth="1"/>
    <col min="19" max="20" width="5.6328125" style="275" customWidth="1"/>
    <col min="21" max="22" width="4.08984375" style="275" customWidth="1"/>
    <col min="23" max="25" width="7.6328125" style="275" customWidth="1"/>
    <col min="26" max="26" width="10.453125" style="1" bestFit="1" customWidth="1"/>
    <col min="27" max="27" width="9.08984375" style="2" customWidth="1"/>
    <col min="28" max="16384" width="9" style="1"/>
  </cols>
  <sheetData>
    <row r="1" spans="2:27" ht="30.75" customHeight="1" x14ac:dyDescent="0.2">
      <c r="B1" s="130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106"/>
      <c r="O1" s="106"/>
      <c r="P1" s="106"/>
      <c r="Q1" s="106"/>
      <c r="R1" s="106"/>
      <c r="S1" s="106"/>
      <c r="T1" s="106"/>
      <c r="U1" s="106"/>
      <c r="V1" s="7"/>
      <c r="W1" s="6"/>
      <c r="X1" s="7"/>
      <c r="Y1" s="6"/>
      <c r="Z1" s="6"/>
      <c r="AA1" s="6"/>
    </row>
    <row r="2" spans="2:27" s="150" customFormat="1" ht="20.25" customHeight="1" x14ac:dyDescent="0.2">
      <c r="B2" s="8" t="s">
        <v>293</v>
      </c>
      <c r="C2" s="139"/>
      <c r="D2" s="165"/>
      <c r="E2" s="139"/>
      <c r="F2" s="139"/>
      <c r="G2" s="139"/>
      <c r="H2" s="139"/>
      <c r="I2" s="165"/>
      <c r="J2" s="139"/>
      <c r="K2" s="139"/>
      <c r="L2" s="139"/>
      <c r="M2" s="139"/>
      <c r="N2" s="229"/>
      <c r="O2" s="229"/>
      <c r="P2" s="229"/>
      <c r="Q2" s="229"/>
      <c r="R2" s="229"/>
      <c r="S2" s="229"/>
      <c r="T2" s="223"/>
      <c r="U2" s="223"/>
      <c r="V2" s="139"/>
      <c r="W2" s="139"/>
      <c r="X2" s="139"/>
      <c r="Y2" s="139"/>
      <c r="Z2" s="139"/>
      <c r="AA2" s="139"/>
    </row>
    <row r="3" spans="2:27" s="14" customFormat="1" ht="21" customHeight="1" x14ac:dyDescent="0.2">
      <c r="B3" s="154" t="s">
        <v>458</v>
      </c>
      <c r="C3" s="283"/>
      <c r="D3" s="283"/>
      <c r="E3" s="283"/>
      <c r="F3" s="161"/>
      <c r="G3" s="74"/>
      <c r="H3" s="74"/>
      <c r="I3" s="74"/>
      <c r="J3" s="74"/>
      <c r="K3" s="74"/>
      <c r="L3" s="83"/>
      <c r="M3" s="297"/>
      <c r="N3" s="297"/>
      <c r="O3" s="297"/>
      <c r="P3" s="7"/>
      <c r="Q3" s="6"/>
      <c r="R3" s="7"/>
      <c r="S3" s="6"/>
      <c r="T3" s="85"/>
      <c r="U3" s="85"/>
      <c r="V3" s="166"/>
    </row>
    <row r="4" spans="2:27" s="14" customFormat="1" ht="21" customHeight="1" x14ac:dyDescent="0.2">
      <c r="B4" s="157" t="s">
        <v>71</v>
      </c>
      <c r="C4" s="157" t="s">
        <v>6</v>
      </c>
      <c r="D4" s="33" t="s">
        <v>254</v>
      </c>
      <c r="E4" s="33" t="s">
        <v>256</v>
      </c>
      <c r="F4" s="157" t="s">
        <v>313</v>
      </c>
      <c r="G4" s="584" t="s">
        <v>145</v>
      </c>
      <c r="H4" s="584"/>
      <c r="I4" s="584"/>
      <c r="J4" s="584"/>
      <c r="K4" s="584"/>
      <c r="L4" s="584"/>
      <c r="M4" s="9" t="s">
        <v>148</v>
      </c>
      <c r="N4" s="226" t="s">
        <v>83</v>
      </c>
      <c r="O4" s="803" t="s">
        <v>112</v>
      </c>
      <c r="P4" s="803"/>
      <c r="Q4" s="803"/>
      <c r="R4" s="316"/>
      <c r="S4" s="7"/>
      <c r="T4" s="6"/>
      <c r="U4" s="6"/>
    </row>
    <row r="5" spans="2:27" s="6" customFormat="1" ht="30" customHeight="1" x14ac:dyDescent="0.2">
      <c r="B5" s="111" t="s">
        <v>246</v>
      </c>
      <c r="C5" s="30" t="s">
        <v>41</v>
      </c>
      <c r="D5" s="30" t="s">
        <v>395</v>
      </c>
      <c r="E5" s="30" t="s">
        <v>167</v>
      </c>
      <c r="F5" s="133">
        <v>2003</v>
      </c>
      <c r="G5" s="808" t="s">
        <v>180</v>
      </c>
      <c r="H5" s="808"/>
      <c r="I5" s="808"/>
      <c r="J5" s="808"/>
      <c r="K5" s="808"/>
      <c r="L5" s="808"/>
      <c r="M5" s="326">
        <v>30</v>
      </c>
      <c r="N5" s="111" t="s">
        <v>100</v>
      </c>
      <c r="O5" s="809" t="s">
        <v>255</v>
      </c>
      <c r="P5" s="810"/>
      <c r="Q5" s="140" t="str">
        <f>B5</f>
        <v>廃止</v>
      </c>
      <c r="R5" s="327"/>
    </row>
    <row r="6" spans="2:27" s="6" customFormat="1" ht="21" customHeight="1" x14ac:dyDescent="0.2">
      <c r="B6" s="766" t="s">
        <v>233</v>
      </c>
      <c r="C6" s="766"/>
      <c r="D6" s="766"/>
      <c r="E6" s="766"/>
      <c r="F6" s="766"/>
      <c r="G6" s="294"/>
      <c r="H6" s="204"/>
      <c r="I6" s="204"/>
      <c r="J6" s="204" t="s">
        <v>225</v>
      </c>
      <c r="K6" s="76">
        <f>COUNTIF($B$5:$B$5,"廃止")</f>
        <v>1</v>
      </c>
      <c r="L6" s="296" t="s">
        <v>244</v>
      </c>
      <c r="M6" s="94">
        <f>SUMIF($B$5:$B$5,"廃止",M5:M5)</f>
        <v>30</v>
      </c>
      <c r="S6" s="7"/>
      <c r="T6" s="7"/>
      <c r="U6" s="7"/>
      <c r="V6" s="7"/>
    </row>
    <row r="7" spans="2:27" s="6" customFormat="1" ht="21" customHeight="1" x14ac:dyDescent="0.2">
      <c r="B7" s="277"/>
      <c r="C7" s="277"/>
      <c r="D7" s="277"/>
      <c r="E7" s="277"/>
      <c r="F7" s="277"/>
      <c r="G7" s="295"/>
      <c r="H7" s="74"/>
      <c r="I7" s="768" t="s">
        <v>32</v>
      </c>
      <c r="J7" s="768"/>
      <c r="K7" s="74">
        <f>SUM(K6:K6)</f>
        <v>1</v>
      </c>
      <c r="L7" s="89" t="s">
        <v>244</v>
      </c>
      <c r="M7" s="95">
        <f>SUM(M6:M6)</f>
        <v>30</v>
      </c>
      <c r="S7" s="7"/>
      <c r="T7" s="7"/>
      <c r="U7" s="7"/>
      <c r="V7" s="7"/>
    </row>
    <row r="8" spans="2:27" ht="18" customHeight="1" x14ac:dyDescent="0.2">
      <c r="B8" s="8"/>
      <c r="C8" s="6"/>
      <c r="D8" s="166"/>
      <c r="E8" s="7"/>
      <c r="F8" s="7"/>
      <c r="G8" s="7"/>
      <c r="H8" s="7"/>
      <c r="I8" s="36"/>
      <c r="J8" s="7"/>
      <c r="K8" s="7"/>
      <c r="L8" s="7"/>
      <c r="M8" s="7"/>
      <c r="N8" s="116"/>
      <c r="O8" s="116"/>
      <c r="P8" s="116"/>
      <c r="Q8" s="116"/>
      <c r="R8" s="116"/>
      <c r="S8" s="116"/>
      <c r="T8" s="106"/>
      <c r="U8" s="106"/>
      <c r="V8" s="7"/>
      <c r="W8" s="139"/>
      <c r="X8" s="139"/>
      <c r="Y8" s="139"/>
      <c r="Z8" s="6"/>
      <c r="AA8" s="6"/>
    </row>
    <row r="9" spans="2:27" ht="15.75" customHeight="1" x14ac:dyDescent="0.2">
      <c r="B9" s="807"/>
      <c r="C9" s="807"/>
      <c r="D9" s="807"/>
      <c r="E9" s="807"/>
      <c r="F9" s="807"/>
      <c r="G9" s="85"/>
      <c r="H9" s="185"/>
      <c r="I9" s="185"/>
      <c r="J9" s="185"/>
      <c r="K9" s="185"/>
      <c r="L9" s="181"/>
      <c r="M9" s="220"/>
      <c r="N9" s="99"/>
      <c r="O9" s="99"/>
      <c r="P9" s="85"/>
      <c r="Q9" s="85"/>
      <c r="R9" s="85"/>
      <c r="S9" s="85"/>
      <c r="T9" s="85"/>
      <c r="U9" s="85"/>
      <c r="V9" s="85"/>
      <c r="W9" s="85"/>
      <c r="X9" s="85"/>
      <c r="Y9" s="6"/>
      <c r="Z9" s="6"/>
      <c r="AA9" s="6"/>
    </row>
    <row r="10" spans="2:27" ht="38.25" customHeigh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307"/>
      <c r="S10" s="307"/>
      <c r="T10" s="307"/>
      <c r="U10" s="307"/>
      <c r="V10" s="307"/>
      <c r="W10" s="307"/>
      <c r="X10" s="307"/>
      <c r="Y10" s="307"/>
      <c r="Z10" s="6"/>
      <c r="AA10" s="7"/>
    </row>
    <row r="11" spans="2:27" ht="38.25" customHeight="1" x14ac:dyDescent="0.2">
      <c r="B11" s="6"/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307"/>
      <c r="S11" s="307"/>
      <c r="T11" s="307"/>
      <c r="U11" s="307"/>
      <c r="V11" s="307"/>
      <c r="W11" s="307"/>
      <c r="X11" s="307"/>
      <c r="Y11" s="307"/>
      <c r="Z11" s="6"/>
      <c r="AA11" s="7"/>
    </row>
    <row r="12" spans="2:27" ht="38.25" customHeight="1" x14ac:dyDescent="0.2"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307"/>
      <c r="S12" s="307"/>
      <c r="T12" s="307"/>
      <c r="U12" s="307"/>
      <c r="V12" s="307"/>
      <c r="W12" s="307"/>
      <c r="X12" s="307"/>
      <c r="Y12" s="307"/>
      <c r="Z12" s="6"/>
      <c r="AA12" s="7"/>
    </row>
    <row r="13" spans="2:27" ht="38.25" customHeight="1" x14ac:dyDescent="0.2">
      <c r="B13" s="6"/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307"/>
      <c r="S13" s="307"/>
      <c r="T13" s="307"/>
      <c r="U13" s="307"/>
      <c r="V13" s="307"/>
      <c r="W13" s="307"/>
      <c r="X13" s="307"/>
      <c r="Y13" s="307"/>
      <c r="Z13" s="6"/>
      <c r="AA13" s="7"/>
    </row>
    <row r="14" spans="2:27" ht="38.25" customHeight="1" x14ac:dyDescent="0.2">
      <c r="B14" s="6"/>
      <c r="C14" s="6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307"/>
      <c r="S14" s="307"/>
      <c r="T14" s="307"/>
      <c r="U14" s="307"/>
      <c r="V14" s="307"/>
      <c r="W14" s="307"/>
      <c r="X14" s="307"/>
      <c r="Y14" s="307"/>
      <c r="Z14" s="6"/>
      <c r="AA14" s="7"/>
    </row>
    <row r="15" spans="2:27" ht="38.25" customHeight="1" x14ac:dyDescent="0.2">
      <c r="B15" s="6"/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307"/>
      <c r="S15" s="307"/>
      <c r="T15" s="307"/>
      <c r="U15" s="307"/>
      <c r="V15" s="307"/>
      <c r="W15" s="307"/>
      <c r="X15" s="307"/>
      <c r="Y15" s="307"/>
      <c r="Z15" s="6"/>
      <c r="AA15" s="7"/>
    </row>
    <row r="16" spans="2:27" ht="38.25" customHeight="1" x14ac:dyDescent="0.2">
      <c r="B16" s="6"/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307"/>
      <c r="S16" s="307"/>
      <c r="T16" s="307"/>
      <c r="U16" s="307"/>
      <c r="V16" s="307"/>
      <c r="W16" s="307"/>
      <c r="X16" s="307"/>
      <c r="Y16" s="307"/>
      <c r="Z16" s="6"/>
      <c r="AA16" s="7"/>
    </row>
    <row r="17" spans="2:27" ht="38.25" customHeight="1" x14ac:dyDescent="0.2">
      <c r="B17" s="6"/>
      <c r="C17" s="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307"/>
      <c r="S17" s="307"/>
      <c r="T17" s="307"/>
      <c r="U17" s="307"/>
      <c r="V17" s="307"/>
      <c r="W17" s="307"/>
      <c r="X17" s="307"/>
      <c r="Y17" s="307"/>
      <c r="Z17" s="6"/>
      <c r="AA17" s="7"/>
    </row>
    <row r="18" spans="2:27" ht="38.25" customHeight="1" x14ac:dyDescent="0.2">
      <c r="B18" s="6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307"/>
      <c r="S18" s="307"/>
      <c r="T18" s="307"/>
      <c r="U18" s="307"/>
      <c r="V18" s="307"/>
      <c r="W18" s="307"/>
      <c r="X18" s="307"/>
      <c r="Y18" s="307"/>
      <c r="Z18" s="6"/>
      <c r="AA18" s="7"/>
    </row>
    <row r="19" spans="2:27" ht="38.25" customHeight="1" x14ac:dyDescent="0.2">
      <c r="B19" s="6"/>
      <c r="C19" s="6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307"/>
      <c r="S19" s="307"/>
      <c r="T19" s="307"/>
      <c r="U19" s="307"/>
      <c r="V19" s="307"/>
      <c r="W19" s="307"/>
      <c r="X19" s="307"/>
      <c r="Y19" s="307"/>
      <c r="Z19" s="6"/>
      <c r="AA19" s="7"/>
    </row>
    <row r="20" spans="2:27" ht="38.25" customHeight="1" x14ac:dyDescent="0.2">
      <c r="B20" s="6"/>
      <c r="C20" s="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307"/>
      <c r="S20" s="307"/>
      <c r="T20" s="307"/>
      <c r="U20" s="307"/>
      <c r="V20" s="307"/>
      <c r="W20" s="307"/>
      <c r="X20" s="307"/>
      <c r="Y20" s="307"/>
      <c r="Z20" s="6"/>
      <c r="AA20" s="7"/>
    </row>
    <row r="21" spans="2:27" ht="38.25" customHeight="1" x14ac:dyDescent="0.2">
      <c r="B21" s="6"/>
      <c r="C21" s="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307"/>
      <c r="S21" s="307"/>
      <c r="T21" s="307"/>
      <c r="U21" s="307"/>
      <c r="V21" s="307"/>
      <c r="W21" s="307"/>
      <c r="X21" s="307"/>
      <c r="Y21" s="307"/>
      <c r="Z21" s="6"/>
      <c r="AA21" s="7"/>
    </row>
  </sheetData>
  <mergeCells count="7">
    <mergeCell ref="I7:J7"/>
    <mergeCell ref="B9:F9"/>
    <mergeCell ref="G4:L4"/>
    <mergeCell ref="O4:Q4"/>
    <mergeCell ref="G5:L5"/>
    <mergeCell ref="O5:P5"/>
    <mergeCell ref="B6:F6"/>
  </mergeCells>
  <phoneticPr fontId="5"/>
  <pageMargins left="0.75" right="0.75" top="1" bottom="1" header="0.51200000000000001" footer="0.51200000000000001"/>
  <pageSetup paperSize="9" scale="5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  <pageSetUpPr fitToPage="1"/>
  </sheetPr>
  <dimension ref="B1:Z49"/>
  <sheetViews>
    <sheetView showGridLines="0" view="pageBreakPreview" zoomScale="60" zoomScaleNormal="80" workbookViewId="0">
      <selection activeCell="E32" sqref="E32"/>
    </sheetView>
  </sheetViews>
  <sheetFormatPr defaultColWidth="9" defaultRowHeight="38.25" customHeight="1" x14ac:dyDescent="0.2"/>
  <cols>
    <col min="1" max="1" width="1.6328125" style="1" customWidth="1"/>
    <col min="2" max="3" width="5.6328125" style="1" customWidth="1"/>
    <col min="4" max="4" width="13.6328125" style="2" customWidth="1"/>
    <col min="5" max="5" width="43.54296875" style="2" customWidth="1"/>
    <col min="6" max="6" width="44.6328125" style="2" customWidth="1"/>
    <col min="7" max="7" width="10.6328125" style="2" customWidth="1"/>
    <col min="8" max="14" width="4.54296875" style="2" customWidth="1"/>
    <col min="15" max="15" width="12.6328125" style="2" customWidth="1"/>
    <col min="16" max="17" width="14.08984375" style="2" bestFit="1" customWidth="1"/>
    <col min="18" max="18" width="12.6328125" style="2" customWidth="1"/>
    <col min="19" max="19" width="12.6328125" style="275" customWidth="1"/>
    <col min="20" max="21" width="4.08984375" style="275" customWidth="1"/>
    <col min="22" max="24" width="7.6328125" style="275" customWidth="1"/>
    <col min="25" max="25" width="10.453125" style="1" bestFit="1" customWidth="1"/>
    <col min="26" max="26" width="9.08984375" style="2" customWidth="1"/>
    <col min="27" max="16384" width="9" style="1"/>
  </cols>
  <sheetData>
    <row r="1" spans="2:26" ht="30" customHeight="1" x14ac:dyDescent="0.2">
      <c r="B1" s="8" t="s">
        <v>295</v>
      </c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307"/>
      <c r="T1" s="138" t="s">
        <v>485</v>
      </c>
      <c r="U1" s="307"/>
      <c r="V1" s="354"/>
      <c r="W1" s="354"/>
      <c r="X1" s="354"/>
      <c r="Y1" s="6"/>
      <c r="Z1" s="7"/>
    </row>
    <row r="2" spans="2:26" ht="23.25" customHeight="1" x14ac:dyDescent="0.2">
      <c r="B2" s="597" t="s">
        <v>70</v>
      </c>
      <c r="C2" s="597" t="s">
        <v>206</v>
      </c>
      <c r="D2" s="687" t="s">
        <v>86</v>
      </c>
      <c r="E2" s="584" t="s">
        <v>1</v>
      </c>
      <c r="F2" s="584" t="s">
        <v>222</v>
      </c>
      <c r="G2" s="687" t="s">
        <v>208</v>
      </c>
      <c r="H2" s="584" t="s">
        <v>209</v>
      </c>
      <c r="I2" s="584"/>
      <c r="J2" s="584"/>
      <c r="K2" s="584"/>
      <c r="L2" s="584"/>
      <c r="M2" s="584"/>
      <c r="N2" s="584"/>
      <c r="O2" s="687" t="s">
        <v>210</v>
      </c>
      <c r="P2" s="584" t="s">
        <v>141</v>
      </c>
      <c r="Q2" s="648" t="s">
        <v>211</v>
      </c>
      <c r="R2" s="857" t="s">
        <v>212</v>
      </c>
      <c r="S2" s="859" t="s">
        <v>213</v>
      </c>
      <c r="T2" s="854" t="s">
        <v>214</v>
      </c>
      <c r="U2" s="769" t="s">
        <v>106</v>
      </c>
      <c r="V2" s="854" t="s">
        <v>200</v>
      </c>
      <c r="W2" s="854" t="s">
        <v>43</v>
      </c>
      <c r="X2" s="854" t="s">
        <v>218</v>
      </c>
      <c r="Y2" s="6"/>
      <c r="Z2" s="7"/>
    </row>
    <row r="3" spans="2:26" s="5" customFormat="1" ht="45.75" customHeight="1" x14ac:dyDescent="0.2">
      <c r="B3" s="769"/>
      <c r="C3" s="769"/>
      <c r="D3" s="862"/>
      <c r="E3" s="761"/>
      <c r="F3" s="761"/>
      <c r="G3" s="687"/>
      <c r="H3" s="593" t="s">
        <v>151</v>
      </c>
      <c r="I3" s="593" t="s">
        <v>152</v>
      </c>
      <c r="J3" s="593" t="s">
        <v>153</v>
      </c>
      <c r="K3" s="597" t="s">
        <v>237</v>
      </c>
      <c r="L3" s="593" t="s">
        <v>155</v>
      </c>
      <c r="M3" s="593" t="s">
        <v>193</v>
      </c>
      <c r="N3" s="593" t="s">
        <v>219</v>
      </c>
      <c r="O3" s="688"/>
      <c r="P3" s="688"/>
      <c r="Q3" s="651"/>
      <c r="R3" s="858"/>
      <c r="S3" s="860"/>
      <c r="T3" s="855"/>
      <c r="U3" s="769"/>
      <c r="V3" s="855"/>
      <c r="W3" s="855"/>
      <c r="X3" s="855"/>
      <c r="Y3" s="357"/>
      <c r="Z3" s="149"/>
    </row>
    <row r="4" spans="2:26" s="5" customFormat="1" ht="17.25" customHeight="1" x14ac:dyDescent="0.2">
      <c r="B4" s="769"/>
      <c r="C4" s="769"/>
      <c r="D4" s="862"/>
      <c r="E4" s="761"/>
      <c r="F4" s="761"/>
      <c r="G4" s="687"/>
      <c r="H4" s="658"/>
      <c r="I4" s="658"/>
      <c r="J4" s="658"/>
      <c r="K4" s="597"/>
      <c r="L4" s="658"/>
      <c r="M4" s="658"/>
      <c r="N4" s="658"/>
      <c r="O4" s="16" t="s">
        <v>483</v>
      </c>
      <c r="P4" s="16" t="s">
        <v>484</v>
      </c>
      <c r="Q4" s="258" t="s">
        <v>484</v>
      </c>
      <c r="R4" s="258" t="s">
        <v>484</v>
      </c>
      <c r="S4" s="861"/>
      <c r="T4" s="856"/>
      <c r="U4" s="769"/>
      <c r="V4" s="856"/>
      <c r="W4" s="856"/>
      <c r="X4" s="856"/>
      <c r="Y4" s="357"/>
      <c r="Z4" s="149"/>
    </row>
    <row r="5" spans="2:26" ht="21.5" x14ac:dyDescent="0.2">
      <c r="B5" s="41">
        <v>1</v>
      </c>
      <c r="C5" s="10" t="s">
        <v>217</v>
      </c>
      <c r="D5" s="29" t="s">
        <v>60</v>
      </c>
      <c r="E5" s="29" t="s">
        <v>429</v>
      </c>
      <c r="F5" s="29" t="s">
        <v>351</v>
      </c>
      <c r="G5" s="41">
        <v>1990</v>
      </c>
      <c r="H5" s="55"/>
      <c r="I5" s="55" t="s">
        <v>14</v>
      </c>
      <c r="J5" s="55"/>
      <c r="K5" s="56" t="s">
        <v>14</v>
      </c>
      <c r="L5" s="55"/>
      <c r="M5" s="55" t="s">
        <v>14</v>
      </c>
      <c r="N5" s="55" t="s">
        <v>14</v>
      </c>
      <c r="O5" s="232">
        <v>146000</v>
      </c>
      <c r="P5" s="232">
        <v>3500000</v>
      </c>
      <c r="Q5" s="338">
        <v>88500</v>
      </c>
      <c r="R5" s="338">
        <v>21000</v>
      </c>
      <c r="S5" s="244">
        <v>2022</v>
      </c>
      <c r="T5" s="110" t="s">
        <v>146</v>
      </c>
      <c r="U5" s="110" t="s">
        <v>146</v>
      </c>
      <c r="V5" s="146" t="s">
        <v>229</v>
      </c>
      <c r="W5" s="110" t="s">
        <v>486</v>
      </c>
      <c r="X5" s="358" t="s">
        <v>100</v>
      </c>
      <c r="Y5" s="6"/>
      <c r="Z5" s="7"/>
    </row>
    <row r="6" spans="2:26" ht="21.5" x14ac:dyDescent="0.2">
      <c r="B6" s="39">
        <v>2</v>
      </c>
      <c r="C6" s="16" t="s">
        <v>415</v>
      </c>
      <c r="D6" s="27" t="s">
        <v>41</v>
      </c>
      <c r="E6" s="27" t="s">
        <v>432</v>
      </c>
      <c r="F6" s="27" t="s">
        <v>352</v>
      </c>
      <c r="G6" s="39">
        <v>2015</v>
      </c>
      <c r="H6" s="53"/>
      <c r="I6" s="53"/>
      <c r="J6" s="53"/>
      <c r="K6" s="56" t="s">
        <v>14</v>
      </c>
      <c r="L6" s="53"/>
      <c r="M6" s="56"/>
      <c r="N6" s="56" t="s">
        <v>14</v>
      </c>
      <c r="O6" s="311">
        <v>18772</v>
      </c>
      <c r="P6" s="311">
        <v>272197</v>
      </c>
      <c r="Q6" s="338">
        <v>212357</v>
      </c>
      <c r="R6" s="338">
        <v>5407</v>
      </c>
      <c r="S6" s="244">
        <v>2029</v>
      </c>
      <c r="T6" s="110" t="s">
        <v>146</v>
      </c>
      <c r="U6" s="110" t="s">
        <v>146</v>
      </c>
      <c r="V6" s="144" t="s">
        <v>229</v>
      </c>
      <c r="W6" s="359" t="s">
        <v>487</v>
      </c>
      <c r="X6" s="360" t="s">
        <v>65</v>
      </c>
      <c r="Y6" s="6"/>
      <c r="Z6" s="7"/>
    </row>
    <row r="7" spans="2:26" ht="21.5" x14ac:dyDescent="0.2">
      <c r="B7" s="42">
        <v>3</v>
      </c>
      <c r="C7" s="9" t="s">
        <v>217</v>
      </c>
      <c r="D7" s="30" t="s">
        <v>93</v>
      </c>
      <c r="E7" s="30" t="s">
        <v>385</v>
      </c>
      <c r="F7" s="30" t="s">
        <v>278</v>
      </c>
      <c r="G7" s="42">
        <v>1998</v>
      </c>
      <c r="H7" s="56"/>
      <c r="I7" s="55" t="s">
        <v>14</v>
      </c>
      <c r="J7" s="56"/>
      <c r="K7" s="56"/>
      <c r="L7" s="56"/>
      <c r="M7" s="56" t="s">
        <v>14</v>
      </c>
      <c r="N7" s="56" t="s">
        <v>14</v>
      </c>
      <c r="O7" s="230">
        <v>22000</v>
      </c>
      <c r="P7" s="230">
        <v>163000</v>
      </c>
      <c r="Q7" s="338">
        <v>63324</v>
      </c>
      <c r="R7" s="338">
        <v>181</v>
      </c>
      <c r="S7" s="42">
        <v>2023</v>
      </c>
      <c r="T7" s="133" t="s">
        <v>146</v>
      </c>
      <c r="U7" s="133" t="s">
        <v>146</v>
      </c>
      <c r="V7" s="111" t="s">
        <v>229</v>
      </c>
      <c r="W7" s="361" t="s">
        <v>487</v>
      </c>
      <c r="X7" s="362" t="s">
        <v>100</v>
      </c>
      <c r="Y7" s="6"/>
      <c r="Z7" s="7"/>
    </row>
    <row r="8" spans="2:26" ht="21.5" x14ac:dyDescent="0.2">
      <c r="B8" s="40">
        <v>4</v>
      </c>
      <c r="C8" s="12" t="s">
        <v>217</v>
      </c>
      <c r="D8" s="28" t="s">
        <v>34</v>
      </c>
      <c r="E8" s="28" t="s">
        <v>114</v>
      </c>
      <c r="F8" s="28" t="s">
        <v>353</v>
      </c>
      <c r="G8" s="40">
        <v>2002</v>
      </c>
      <c r="H8" s="54"/>
      <c r="I8" s="54"/>
      <c r="J8" s="54"/>
      <c r="K8" s="54"/>
      <c r="L8" s="54"/>
      <c r="M8" s="54"/>
      <c r="N8" s="54" t="s">
        <v>14</v>
      </c>
      <c r="O8" s="231">
        <v>23000</v>
      </c>
      <c r="P8" s="231">
        <v>194000</v>
      </c>
      <c r="Q8" s="339">
        <v>96146</v>
      </c>
      <c r="R8" s="339">
        <v>4185</v>
      </c>
      <c r="S8" s="259">
        <v>2032</v>
      </c>
      <c r="T8" s="132" t="s">
        <v>146</v>
      </c>
      <c r="U8" s="132" t="s">
        <v>146</v>
      </c>
      <c r="V8" s="145" t="s">
        <v>229</v>
      </c>
      <c r="W8" s="363" t="s">
        <v>486</v>
      </c>
      <c r="X8" s="363" t="s">
        <v>65</v>
      </c>
      <c r="Y8" s="6"/>
      <c r="Z8" s="7"/>
    </row>
    <row r="9" spans="2:26" ht="21.5" x14ac:dyDescent="0.2">
      <c r="B9" s="38">
        <v>5</v>
      </c>
      <c r="C9" s="11" t="s">
        <v>217</v>
      </c>
      <c r="D9" s="26" t="s">
        <v>417</v>
      </c>
      <c r="E9" s="26" t="s">
        <v>294</v>
      </c>
      <c r="F9" s="26" t="s">
        <v>357</v>
      </c>
      <c r="G9" s="38">
        <v>1996</v>
      </c>
      <c r="H9" s="52"/>
      <c r="I9" s="52" t="s">
        <v>14</v>
      </c>
      <c r="J9" s="52"/>
      <c r="K9" s="52"/>
      <c r="L9" s="52"/>
      <c r="M9" s="52" t="s">
        <v>14</v>
      </c>
      <c r="N9" s="52" t="s">
        <v>14</v>
      </c>
      <c r="O9" s="233">
        <v>10700</v>
      </c>
      <c r="P9" s="233">
        <v>80000</v>
      </c>
      <c r="Q9" s="340">
        <v>16544</v>
      </c>
      <c r="R9" s="340">
        <v>1553</v>
      </c>
      <c r="S9" s="247">
        <v>2011</v>
      </c>
      <c r="T9" s="112" t="s">
        <v>146</v>
      </c>
      <c r="U9" s="112" t="s">
        <v>146</v>
      </c>
      <c r="V9" s="141" t="s">
        <v>229</v>
      </c>
      <c r="W9" s="364" t="s">
        <v>486</v>
      </c>
      <c r="X9" s="365" t="s">
        <v>100</v>
      </c>
      <c r="Y9" s="6"/>
      <c r="Z9" s="7"/>
    </row>
    <row r="10" spans="2:26" ht="21.5" x14ac:dyDescent="0.2">
      <c r="B10" s="41">
        <v>6</v>
      </c>
      <c r="C10" s="10" t="s">
        <v>217</v>
      </c>
      <c r="D10" s="29" t="s">
        <v>405</v>
      </c>
      <c r="E10" s="29" t="s">
        <v>358</v>
      </c>
      <c r="F10" s="29" t="s">
        <v>361</v>
      </c>
      <c r="G10" s="41">
        <v>1991</v>
      </c>
      <c r="H10" s="55"/>
      <c r="I10" s="55"/>
      <c r="J10" s="55"/>
      <c r="K10" s="55"/>
      <c r="L10" s="55"/>
      <c r="M10" s="55" t="s">
        <v>14</v>
      </c>
      <c r="N10" s="55"/>
      <c r="O10" s="232">
        <v>10100</v>
      </c>
      <c r="P10" s="232">
        <v>54000</v>
      </c>
      <c r="Q10" s="341">
        <v>35352</v>
      </c>
      <c r="R10" s="341">
        <v>358</v>
      </c>
      <c r="S10" s="246">
        <v>2021</v>
      </c>
      <c r="T10" s="110" t="s">
        <v>146</v>
      </c>
      <c r="U10" s="110" t="s">
        <v>146</v>
      </c>
      <c r="V10" s="146" t="s">
        <v>229</v>
      </c>
      <c r="W10" s="110" t="s">
        <v>486</v>
      </c>
      <c r="X10" s="110" t="s">
        <v>65</v>
      </c>
      <c r="Y10" s="6"/>
      <c r="Z10" s="7"/>
    </row>
    <row r="11" spans="2:26" ht="21.5" x14ac:dyDescent="0.2">
      <c r="B11" s="38">
        <v>7</v>
      </c>
      <c r="C11" s="11" t="s">
        <v>163</v>
      </c>
      <c r="D11" s="26" t="s">
        <v>102</v>
      </c>
      <c r="E11" s="26" t="s">
        <v>72</v>
      </c>
      <c r="F11" s="26" t="s">
        <v>281</v>
      </c>
      <c r="G11" s="38">
        <v>1989</v>
      </c>
      <c r="H11" s="52"/>
      <c r="I11" s="52"/>
      <c r="J11" s="52"/>
      <c r="K11" s="52" t="s">
        <v>14</v>
      </c>
      <c r="L11" s="52"/>
      <c r="M11" s="52" t="s">
        <v>14</v>
      </c>
      <c r="N11" s="52" t="s">
        <v>14</v>
      </c>
      <c r="O11" s="233">
        <v>85000</v>
      </c>
      <c r="P11" s="233">
        <v>628000</v>
      </c>
      <c r="Q11" s="342">
        <v>241821</v>
      </c>
      <c r="R11" s="342">
        <v>4722</v>
      </c>
      <c r="S11" s="245">
        <v>2027</v>
      </c>
      <c r="T11" s="112" t="s">
        <v>146</v>
      </c>
      <c r="U11" s="112" t="s">
        <v>146</v>
      </c>
      <c r="V11" s="141" t="s">
        <v>229</v>
      </c>
      <c r="W11" s="363" t="s">
        <v>486</v>
      </c>
      <c r="X11" s="365" t="s">
        <v>65</v>
      </c>
      <c r="Y11" s="6"/>
      <c r="Z11" s="7"/>
    </row>
    <row r="12" spans="2:26" ht="21.5" x14ac:dyDescent="0.2">
      <c r="B12" s="38">
        <v>8</v>
      </c>
      <c r="C12" s="11" t="s">
        <v>163</v>
      </c>
      <c r="D12" s="26" t="s">
        <v>102</v>
      </c>
      <c r="E12" s="26" t="s">
        <v>91</v>
      </c>
      <c r="F12" s="26" t="s">
        <v>284</v>
      </c>
      <c r="G12" s="38">
        <v>1978</v>
      </c>
      <c r="H12" s="52"/>
      <c r="I12" s="52"/>
      <c r="J12" s="52"/>
      <c r="K12" s="52" t="s">
        <v>14</v>
      </c>
      <c r="L12" s="52"/>
      <c r="M12" s="52" t="s">
        <v>14</v>
      </c>
      <c r="N12" s="52" t="s">
        <v>14</v>
      </c>
      <c r="O12" s="233">
        <v>165000</v>
      </c>
      <c r="P12" s="233">
        <v>1495000</v>
      </c>
      <c r="Q12" s="340">
        <v>0</v>
      </c>
      <c r="R12" s="340">
        <v>9444</v>
      </c>
      <c r="S12" s="247">
        <v>2027</v>
      </c>
      <c r="T12" s="112" t="s">
        <v>397</v>
      </c>
      <c r="U12" s="112" t="s">
        <v>146</v>
      </c>
      <c r="V12" s="141" t="s">
        <v>229</v>
      </c>
      <c r="W12" s="364" t="s">
        <v>486</v>
      </c>
      <c r="X12" s="365" t="s">
        <v>65</v>
      </c>
      <c r="Y12" s="6"/>
      <c r="Z12" s="7"/>
    </row>
    <row r="13" spans="2:26" ht="21.5" x14ac:dyDescent="0.2">
      <c r="B13" s="38">
        <v>9</v>
      </c>
      <c r="C13" s="11" t="s">
        <v>433</v>
      </c>
      <c r="D13" s="26" t="s">
        <v>102</v>
      </c>
      <c r="E13" s="26" t="s">
        <v>204</v>
      </c>
      <c r="F13" s="26" t="s">
        <v>81</v>
      </c>
      <c r="G13" s="38">
        <v>1981</v>
      </c>
      <c r="H13" s="52"/>
      <c r="I13" s="52"/>
      <c r="J13" s="52"/>
      <c r="K13" s="52" t="s">
        <v>14</v>
      </c>
      <c r="L13" s="52"/>
      <c r="M13" s="52"/>
      <c r="N13" s="52"/>
      <c r="O13" s="233">
        <v>41000</v>
      </c>
      <c r="P13" s="233">
        <v>155800</v>
      </c>
      <c r="Q13" s="340">
        <v>0</v>
      </c>
      <c r="R13" s="340">
        <v>0</v>
      </c>
      <c r="S13" s="247">
        <v>2021</v>
      </c>
      <c r="T13" s="112" t="s">
        <v>146</v>
      </c>
      <c r="U13" s="112" t="s">
        <v>146</v>
      </c>
      <c r="V13" s="141" t="s">
        <v>229</v>
      </c>
      <c r="W13" s="364" t="s">
        <v>486</v>
      </c>
      <c r="X13" s="364" t="s">
        <v>68</v>
      </c>
      <c r="Y13" s="6"/>
      <c r="Z13" s="7"/>
    </row>
    <row r="14" spans="2:26" ht="21.5" x14ac:dyDescent="0.2">
      <c r="B14" s="38">
        <v>10</v>
      </c>
      <c r="C14" s="11" t="s">
        <v>217</v>
      </c>
      <c r="D14" s="26" t="s">
        <v>102</v>
      </c>
      <c r="E14" s="26" t="s">
        <v>412</v>
      </c>
      <c r="F14" s="26" t="s">
        <v>363</v>
      </c>
      <c r="G14" s="38">
        <v>1994</v>
      </c>
      <c r="H14" s="52"/>
      <c r="I14" s="52"/>
      <c r="J14" s="52"/>
      <c r="K14" s="52" t="s">
        <v>14</v>
      </c>
      <c r="L14" s="52"/>
      <c r="M14" s="52" t="s">
        <v>14</v>
      </c>
      <c r="N14" s="52"/>
      <c r="O14" s="233">
        <v>3000</v>
      </c>
      <c r="P14" s="233">
        <v>10700</v>
      </c>
      <c r="Q14" s="340">
        <v>5145</v>
      </c>
      <c r="R14" s="340">
        <v>83</v>
      </c>
      <c r="S14" s="247">
        <v>2030</v>
      </c>
      <c r="T14" s="112" t="s">
        <v>146</v>
      </c>
      <c r="U14" s="112" t="s">
        <v>146</v>
      </c>
      <c r="V14" s="141" t="s">
        <v>229</v>
      </c>
      <c r="W14" s="364" t="s">
        <v>486</v>
      </c>
      <c r="X14" s="364" t="s">
        <v>65</v>
      </c>
      <c r="Y14" s="6"/>
      <c r="Z14" s="7"/>
    </row>
    <row r="15" spans="2:26" ht="21.5" x14ac:dyDescent="0.2">
      <c r="B15" s="38">
        <v>11</v>
      </c>
      <c r="C15" s="11" t="s">
        <v>217</v>
      </c>
      <c r="D15" s="26" t="s">
        <v>102</v>
      </c>
      <c r="E15" s="26" t="s">
        <v>434</v>
      </c>
      <c r="F15" s="171" t="s">
        <v>364</v>
      </c>
      <c r="G15" s="38">
        <v>1994</v>
      </c>
      <c r="H15" s="52"/>
      <c r="I15" s="52"/>
      <c r="J15" s="52"/>
      <c r="K15" s="52"/>
      <c r="L15" s="52"/>
      <c r="M15" s="52"/>
      <c r="N15" s="52" t="s">
        <v>14</v>
      </c>
      <c r="O15" s="233">
        <v>7200</v>
      </c>
      <c r="P15" s="233">
        <v>60000</v>
      </c>
      <c r="Q15" s="340">
        <v>40511</v>
      </c>
      <c r="R15" s="340">
        <v>676</v>
      </c>
      <c r="S15" s="247">
        <v>2030</v>
      </c>
      <c r="T15" s="112" t="s">
        <v>146</v>
      </c>
      <c r="U15" s="112" t="s">
        <v>146</v>
      </c>
      <c r="V15" s="141" t="s">
        <v>229</v>
      </c>
      <c r="W15" s="364" t="s">
        <v>486</v>
      </c>
      <c r="X15" s="365" t="s">
        <v>65</v>
      </c>
      <c r="Y15" s="6"/>
      <c r="Z15" s="7"/>
    </row>
    <row r="16" spans="2:26" ht="21.5" x14ac:dyDescent="0.2">
      <c r="B16" s="41">
        <v>12</v>
      </c>
      <c r="C16" s="10" t="s">
        <v>217</v>
      </c>
      <c r="D16" s="29" t="s">
        <v>102</v>
      </c>
      <c r="E16" s="29" t="s">
        <v>430</v>
      </c>
      <c r="F16" s="29" t="s">
        <v>366</v>
      </c>
      <c r="G16" s="41">
        <v>2000</v>
      </c>
      <c r="H16" s="55"/>
      <c r="I16" s="55"/>
      <c r="J16" s="55"/>
      <c r="K16" s="55"/>
      <c r="L16" s="55"/>
      <c r="M16" s="55" t="s">
        <v>14</v>
      </c>
      <c r="N16" s="55" t="s">
        <v>14</v>
      </c>
      <c r="O16" s="232">
        <v>8700</v>
      </c>
      <c r="P16" s="232">
        <v>75000</v>
      </c>
      <c r="Q16" s="341">
        <v>28264</v>
      </c>
      <c r="R16" s="341">
        <v>1673</v>
      </c>
      <c r="S16" s="246">
        <v>2035</v>
      </c>
      <c r="T16" s="110" t="s">
        <v>146</v>
      </c>
      <c r="U16" s="110" t="s">
        <v>146</v>
      </c>
      <c r="V16" s="146" t="s">
        <v>229</v>
      </c>
      <c r="W16" s="110" t="s">
        <v>486</v>
      </c>
      <c r="X16" s="110" t="s">
        <v>65</v>
      </c>
      <c r="Y16" s="6"/>
      <c r="Z16" s="7"/>
    </row>
    <row r="17" spans="2:26" ht="21.5" x14ac:dyDescent="0.2">
      <c r="B17" s="42">
        <v>13</v>
      </c>
      <c r="C17" s="9" t="s">
        <v>217</v>
      </c>
      <c r="D17" s="30" t="s">
        <v>172</v>
      </c>
      <c r="E17" s="30" t="s">
        <v>435</v>
      </c>
      <c r="F17" s="30" t="s">
        <v>202</v>
      </c>
      <c r="G17" s="42">
        <v>1989</v>
      </c>
      <c r="H17" s="56"/>
      <c r="I17" s="56" t="s">
        <v>14</v>
      </c>
      <c r="J17" s="56"/>
      <c r="K17" s="56"/>
      <c r="L17" s="56"/>
      <c r="M17" s="56"/>
      <c r="N17" s="56" t="s">
        <v>14</v>
      </c>
      <c r="O17" s="230">
        <v>27800</v>
      </c>
      <c r="P17" s="230">
        <v>149700</v>
      </c>
      <c r="Q17" s="338">
        <v>53058.8</v>
      </c>
      <c r="R17" s="338">
        <v>1577</v>
      </c>
      <c r="S17" s="244">
        <v>2026</v>
      </c>
      <c r="T17" s="133" t="s">
        <v>146</v>
      </c>
      <c r="U17" s="133" t="s">
        <v>146</v>
      </c>
      <c r="V17" s="111" t="s">
        <v>229</v>
      </c>
      <c r="W17" s="362" t="s">
        <v>488</v>
      </c>
      <c r="X17" s="361" t="s">
        <v>65</v>
      </c>
      <c r="Y17" s="6"/>
      <c r="Z17" s="7"/>
    </row>
    <row r="18" spans="2:26" ht="21.5" x14ac:dyDescent="0.2">
      <c r="B18" s="42">
        <v>14</v>
      </c>
      <c r="C18" s="9" t="s">
        <v>217</v>
      </c>
      <c r="D18" s="30" t="s">
        <v>0</v>
      </c>
      <c r="E18" s="30" t="s">
        <v>49</v>
      </c>
      <c r="F18" s="30" t="s">
        <v>35</v>
      </c>
      <c r="G18" s="42">
        <v>1993</v>
      </c>
      <c r="H18" s="56"/>
      <c r="I18" s="56"/>
      <c r="J18" s="56"/>
      <c r="K18" s="56"/>
      <c r="L18" s="56"/>
      <c r="M18" s="56" t="s">
        <v>14</v>
      </c>
      <c r="N18" s="56" t="s">
        <v>14</v>
      </c>
      <c r="O18" s="230">
        <v>18000</v>
      </c>
      <c r="P18" s="230">
        <v>154000</v>
      </c>
      <c r="Q18" s="338">
        <v>18053</v>
      </c>
      <c r="R18" s="338">
        <v>2020</v>
      </c>
      <c r="S18" s="244">
        <v>2023</v>
      </c>
      <c r="T18" s="133" t="s">
        <v>146</v>
      </c>
      <c r="U18" s="133" t="s">
        <v>146</v>
      </c>
      <c r="V18" s="111" t="s">
        <v>229</v>
      </c>
      <c r="W18" s="361" t="s">
        <v>486</v>
      </c>
      <c r="X18" s="361" t="s">
        <v>65</v>
      </c>
      <c r="Y18" s="6"/>
      <c r="Z18" s="7"/>
    </row>
    <row r="19" spans="2:26" ht="21.5" x14ac:dyDescent="0.2">
      <c r="B19" s="42">
        <v>15</v>
      </c>
      <c r="C19" s="9" t="s">
        <v>163</v>
      </c>
      <c r="D19" s="30" t="s">
        <v>147</v>
      </c>
      <c r="E19" s="30" t="s">
        <v>368</v>
      </c>
      <c r="F19" s="15" t="s">
        <v>322</v>
      </c>
      <c r="G19" s="42">
        <v>2005</v>
      </c>
      <c r="H19" s="56"/>
      <c r="I19" s="56"/>
      <c r="J19" s="56"/>
      <c r="K19" s="56"/>
      <c r="L19" s="56"/>
      <c r="M19" s="56" t="s">
        <v>14</v>
      </c>
      <c r="N19" s="56"/>
      <c r="O19" s="230">
        <v>1340</v>
      </c>
      <c r="P19" s="230">
        <v>7100</v>
      </c>
      <c r="Q19" s="338">
        <v>4771</v>
      </c>
      <c r="R19" s="338">
        <v>110</v>
      </c>
      <c r="S19" s="244">
        <v>2050</v>
      </c>
      <c r="T19" s="133" t="s">
        <v>146</v>
      </c>
      <c r="U19" s="133" t="s">
        <v>146</v>
      </c>
      <c r="V19" s="111" t="s">
        <v>229</v>
      </c>
      <c r="W19" s="361" t="s">
        <v>486</v>
      </c>
      <c r="X19" s="361" t="s">
        <v>65</v>
      </c>
      <c r="Y19" s="6"/>
      <c r="Z19" s="7"/>
    </row>
    <row r="20" spans="2:26" ht="21.5" x14ac:dyDescent="0.2">
      <c r="B20" s="40">
        <v>16</v>
      </c>
      <c r="C20" s="12" t="s">
        <v>217</v>
      </c>
      <c r="D20" s="28" t="s">
        <v>220</v>
      </c>
      <c r="E20" s="28" t="s">
        <v>249</v>
      </c>
      <c r="F20" s="28" t="s">
        <v>205</v>
      </c>
      <c r="G20" s="40">
        <v>1992</v>
      </c>
      <c r="H20" s="54"/>
      <c r="I20" s="54" t="s">
        <v>14</v>
      </c>
      <c r="J20" s="54"/>
      <c r="K20" s="54"/>
      <c r="L20" s="54"/>
      <c r="M20" s="54" t="s">
        <v>14</v>
      </c>
      <c r="N20" s="54" t="s">
        <v>14</v>
      </c>
      <c r="O20" s="231">
        <v>18000</v>
      </c>
      <c r="P20" s="231">
        <v>150000</v>
      </c>
      <c r="Q20" s="342">
        <v>58930</v>
      </c>
      <c r="R20" s="342">
        <v>1633</v>
      </c>
      <c r="S20" s="245">
        <v>2041</v>
      </c>
      <c r="T20" s="132" t="s">
        <v>146</v>
      </c>
      <c r="U20" s="132" t="s">
        <v>146</v>
      </c>
      <c r="V20" s="145" t="s">
        <v>229</v>
      </c>
      <c r="W20" s="363" t="s">
        <v>486</v>
      </c>
      <c r="X20" s="363" t="s">
        <v>65</v>
      </c>
      <c r="Y20" s="6"/>
      <c r="Z20" s="7"/>
    </row>
    <row r="21" spans="2:26" ht="21.5" x14ac:dyDescent="0.2">
      <c r="B21" s="38">
        <v>17</v>
      </c>
      <c r="C21" s="11" t="s">
        <v>217</v>
      </c>
      <c r="D21" s="26" t="s">
        <v>220</v>
      </c>
      <c r="E21" s="26" t="s">
        <v>181</v>
      </c>
      <c r="F21" s="26" t="s">
        <v>369</v>
      </c>
      <c r="G21" s="38">
        <v>1994</v>
      </c>
      <c r="H21" s="52"/>
      <c r="I21" s="52" t="s">
        <v>14</v>
      </c>
      <c r="J21" s="52"/>
      <c r="K21" s="52" t="s">
        <v>14</v>
      </c>
      <c r="L21" s="52"/>
      <c r="M21" s="52"/>
      <c r="N21" s="52" t="s">
        <v>14</v>
      </c>
      <c r="O21" s="233">
        <v>30000</v>
      </c>
      <c r="P21" s="233">
        <v>221000</v>
      </c>
      <c r="Q21" s="340">
        <v>157709</v>
      </c>
      <c r="R21" s="340">
        <v>3252</v>
      </c>
      <c r="S21" s="247">
        <v>2013</v>
      </c>
      <c r="T21" s="112" t="s">
        <v>146</v>
      </c>
      <c r="U21" s="112" t="s">
        <v>146</v>
      </c>
      <c r="V21" s="141" t="s">
        <v>229</v>
      </c>
      <c r="W21" s="364" t="s">
        <v>486</v>
      </c>
      <c r="X21" s="365" t="s">
        <v>65</v>
      </c>
      <c r="Y21" s="6"/>
      <c r="Z21" s="7"/>
    </row>
    <row r="22" spans="2:26" ht="21.5" x14ac:dyDescent="0.2">
      <c r="B22" s="41">
        <v>18</v>
      </c>
      <c r="C22" s="10" t="s">
        <v>217</v>
      </c>
      <c r="D22" s="29" t="s">
        <v>220</v>
      </c>
      <c r="E22" s="29" t="s">
        <v>3</v>
      </c>
      <c r="F22" s="35" t="s">
        <v>371</v>
      </c>
      <c r="G22" s="41">
        <v>2000</v>
      </c>
      <c r="H22" s="55"/>
      <c r="I22" s="55" t="s">
        <v>14</v>
      </c>
      <c r="J22" s="55"/>
      <c r="K22" s="55"/>
      <c r="L22" s="55"/>
      <c r="M22" s="55" t="s">
        <v>14</v>
      </c>
      <c r="N22" s="55" t="s">
        <v>14</v>
      </c>
      <c r="O22" s="232">
        <v>6700</v>
      </c>
      <c r="P22" s="232">
        <v>33000</v>
      </c>
      <c r="Q22" s="341">
        <v>23405</v>
      </c>
      <c r="R22" s="341">
        <v>197</v>
      </c>
      <c r="S22" s="246">
        <v>2015</v>
      </c>
      <c r="T22" s="110" t="s">
        <v>397</v>
      </c>
      <c r="U22" s="110" t="s">
        <v>146</v>
      </c>
      <c r="V22" s="146" t="s">
        <v>229</v>
      </c>
      <c r="W22" s="110" t="s">
        <v>486</v>
      </c>
      <c r="X22" s="358" t="s">
        <v>100</v>
      </c>
      <c r="Y22" s="6"/>
      <c r="Z22" s="7"/>
    </row>
    <row r="23" spans="2:26" ht="21.5" x14ac:dyDescent="0.2">
      <c r="B23" s="41">
        <v>19</v>
      </c>
      <c r="C23" s="10" t="s">
        <v>217</v>
      </c>
      <c r="D23" s="29" t="s">
        <v>362</v>
      </c>
      <c r="E23" s="29" t="s">
        <v>310</v>
      </c>
      <c r="F23" s="29" t="s">
        <v>372</v>
      </c>
      <c r="G23" s="41">
        <v>1994</v>
      </c>
      <c r="H23" s="55"/>
      <c r="I23" s="55" t="s">
        <v>14</v>
      </c>
      <c r="J23" s="55"/>
      <c r="K23" s="55"/>
      <c r="L23" s="55"/>
      <c r="M23" s="55" t="s">
        <v>14</v>
      </c>
      <c r="N23" s="55" t="s">
        <v>14</v>
      </c>
      <c r="O23" s="232">
        <v>15700</v>
      </c>
      <c r="P23" s="232">
        <v>93000</v>
      </c>
      <c r="Q23" s="341">
        <v>23407</v>
      </c>
      <c r="R23" s="341">
        <v>154</v>
      </c>
      <c r="S23" s="246">
        <v>2020</v>
      </c>
      <c r="T23" s="110" t="s">
        <v>146</v>
      </c>
      <c r="U23" s="110" t="s">
        <v>146</v>
      </c>
      <c r="V23" s="146" t="s">
        <v>229</v>
      </c>
      <c r="W23" s="110" t="s">
        <v>486</v>
      </c>
      <c r="X23" s="110" t="s">
        <v>65</v>
      </c>
      <c r="Y23" s="6"/>
      <c r="Z23" s="7"/>
    </row>
    <row r="24" spans="2:26" ht="21.5" x14ac:dyDescent="0.2">
      <c r="B24" s="39">
        <v>20</v>
      </c>
      <c r="C24" s="16" t="s">
        <v>415</v>
      </c>
      <c r="D24" s="27" t="s">
        <v>406</v>
      </c>
      <c r="E24" s="27" t="s">
        <v>436</v>
      </c>
      <c r="F24" s="27" t="s">
        <v>296</v>
      </c>
      <c r="G24" s="39">
        <v>2005</v>
      </c>
      <c r="H24" s="53"/>
      <c r="I24" s="53" t="s">
        <v>14</v>
      </c>
      <c r="J24" s="53"/>
      <c r="K24" s="53" t="s">
        <v>14</v>
      </c>
      <c r="L24" s="53"/>
      <c r="M24" s="53" t="s">
        <v>14</v>
      </c>
      <c r="N24" s="53"/>
      <c r="O24" s="311">
        <v>1150</v>
      </c>
      <c r="P24" s="311">
        <v>7600</v>
      </c>
      <c r="Q24" s="338">
        <v>3983</v>
      </c>
      <c r="R24" s="338">
        <v>49</v>
      </c>
      <c r="S24" s="244">
        <v>2034</v>
      </c>
      <c r="T24" s="113" t="s">
        <v>397</v>
      </c>
      <c r="U24" s="113" t="s">
        <v>397</v>
      </c>
      <c r="V24" s="144" t="s">
        <v>418</v>
      </c>
      <c r="W24" s="361" t="s">
        <v>486</v>
      </c>
      <c r="X24" s="359" t="s">
        <v>68</v>
      </c>
      <c r="Y24" s="6"/>
      <c r="Z24" s="7"/>
    </row>
    <row r="25" spans="2:26" ht="21.5" x14ac:dyDescent="0.2">
      <c r="B25" s="278">
        <v>21</v>
      </c>
      <c r="C25" s="19" t="s">
        <v>217</v>
      </c>
      <c r="D25" s="31" t="s">
        <v>393</v>
      </c>
      <c r="E25" s="31" t="s">
        <v>413</v>
      </c>
      <c r="F25" s="31" t="s">
        <v>215</v>
      </c>
      <c r="G25" s="278">
        <v>2006</v>
      </c>
      <c r="H25" s="57"/>
      <c r="I25" s="57"/>
      <c r="J25" s="57"/>
      <c r="K25" s="57" t="s">
        <v>14</v>
      </c>
      <c r="L25" s="57"/>
      <c r="M25" s="57" t="s">
        <v>14</v>
      </c>
      <c r="N25" s="57" t="s">
        <v>14</v>
      </c>
      <c r="O25" s="310">
        <v>12000</v>
      </c>
      <c r="P25" s="310">
        <v>195000</v>
      </c>
      <c r="Q25" s="340">
        <v>65921</v>
      </c>
      <c r="R25" s="340">
        <v>0</v>
      </c>
      <c r="S25" s="247">
        <v>2023</v>
      </c>
      <c r="T25" s="167" t="s">
        <v>146</v>
      </c>
      <c r="U25" s="167" t="s">
        <v>146</v>
      </c>
      <c r="V25" s="147" t="s">
        <v>419</v>
      </c>
      <c r="W25" s="366" t="s">
        <v>486</v>
      </c>
      <c r="X25" s="366" t="s">
        <v>65</v>
      </c>
      <c r="Y25" s="6"/>
      <c r="Z25" s="7"/>
    </row>
    <row r="26" spans="2:26" ht="21.5" x14ac:dyDescent="0.2">
      <c r="B26" s="41">
        <v>22</v>
      </c>
      <c r="C26" s="10" t="s">
        <v>217</v>
      </c>
      <c r="D26" s="29" t="s">
        <v>393</v>
      </c>
      <c r="E26" s="29" t="s">
        <v>283</v>
      </c>
      <c r="F26" s="29" t="s">
        <v>187</v>
      </c>
      <c r="G26" s="41">
        <v>1995</v>
      </c>
      <c r="H26" s="55"/>
      <c r="I26" s="55" t="s">
        <v>14</v>
      </c>
      <c r="J26" s="55"/>
      <c r="K26" s="55" t="s">
        <v>14</v>
      </c>
      <c r="L26" s="55"/>
      <c r="M26" s="55" t="s">
        <v>14</v>
      </c>
      <c r="N26" s="55" t="s">
        <v>14</v>
      </c>
      <c r="O26" s="232">
        <v>32000</v>
      </c>
      <c r="P26" s="232">
        <v>150000</v>
      </c>
      <c r="Q26" s="341">
        <v>34402</v>
      </c>
      <c r="R26" s="341">
        <v>0</v>
      </c>
      <c r="S26" s="246">
        <v>2020</v>
      </c>
      <c r="T26" s="110" t="s">
        <v>146</v>
      </c>
      <c r="U26" s="110" t="s">
        <v>146</v>
      </c>
      <c r="V26" s="146" t="s">
        <v>229</v>
      </c>
      <c r="W26" s="367" t="s">
        <v>486</v>
      </c>
      <c r="X26" s="358" t="s">
        <v>65</v>
      </c>
      <c r="Y26" s="6"/>
      <c r="Z26" s="7"/>
    </row>
    <row r="27" spans="2:26" s="276" customFormat="1" ht="21" customHeight="1" x14ac:dyDescent="0.2">
      <c r="B27" s="85"/>
      <c r="C27" s="85"/>
      <c r="D27" s="85"/>
      <c r="E27" s="85"/>
      <c r="F27" s="85"/>
      <c r="G27" s="330"/>
      <c r="H27" s="331"/>
      <c r="I27" s="205"/>
      <c r="J27" s="875" t="s">
        <v>217</v>
      </c>
      <c r="K27" s="876"/>
      <c r="L27" s="36">
        <f>COUNTIF($C$5:$C$26,"山間")</f>
        <v>18</v>
      </c>
      <c r="M27" s="877" t="s">
        <v>244</v>
      </c>
      <c r="N27" s="878"/>
      <c r="O27" s="97">
        <f>SUMIF($C$5:$C$26,"山間",O5:O26)</f>
        <v>410822</v>
      </c>
      <c r="P27" s="97">
        <f>SUMIF($C$5:$C$26,"山間",P5:P26)</f>
        <v>5562197</v>
      </c>
      <c r="Q27" s="97">
        <f>SUMIF($C$5:$C$26,"山間",Q5:Q26)</f>
        <v>1025011.8</v>
      </c>
      <c r="R27" s="97">
        <f>SUMIF($C$5:$C$26,"山間",R5:R26)</f>
        <v>43998</v>
      </c>
      <c r="S27" s="350"/>
      <c r="T27" s="353"/>
      <c r="U27" s="353"/>
      <c r="V27" s="353"/>
      <c r="W27" s="353"/>
      <c r="X27" s="353"/>
      <c r="Y27" s="14"/>
      <c r="Z27" s="166"/>
    </row>
    <row r="28" spans="2:26" s="276" customFormat="1" ht="21" customHeight="1" x14ac:dyDescent="0.2">
      <c r="B28" s="807"/>
      <c r="C28" s="807"/>
      <c r="D28" s="807"/>
      <c r="E28" s="807"/>
      <c r="F28" s="807"/>
      <c r="G28" s="330"/>
      <c r="H28" s="294"/>
      <c r="I28" s="204"/>
      <c r="J28" s="879" t="s">
        <v>433</v>
      </c>
      <c r="K28" s="880"/>
      <c r="L28" s="76">
        <f>COUNTIF($C$5:$C$26,"平地")</f>
        <v>4</v>
      </c>
      <c r="M28" s="881" t="s">
        <v>244</v>
      </c>
      <c r="N28" s="882"/>
      <c r="O28" s="92">
        <f>SUMIF($C$5:$C$26,"平地",O5:O26)</f>
        <v>292340</v>
      </c>
      <c r="P28" s="92">
        <f>SUMIF($C$5:$C$26,"平地",P5:P26)</f>
        <v>2285900</v>
      </c>
      <c r="Q28" s="92">
        <f>SUMIF($C$5:$C$26,"平地",Q5:Q26)</f>
        <v>246592</v>
      </c>
      <c r="R28" s="92">
        <f>SUMIF($C$5:$C$26,"平地",R5:R26)</f>
        <v>14276</v>
      </c>
      <c r="S28" s="350"/>
      <c r="T28" s="353"/>
      <c r="U28" s="353"/>
      <c r="V28" s="353"/>
      <c r="W28" s="353"/>
      <c r="X28" s="353"/>
      <c r="Y28" s="14"/>
      <c r="Z28" s="166"/>
    </row>
    <row r="29" spans="2:26" s="276" customFormat="1" ht="21" customHeight="1" x14ac:dyDescent="0.2">
      <c r="B29" s="85"/>
      <c r="C29" s="85"/>
      <c r="D29" s="85"/>
      <c r="E29" s="85"/>
      <c r="F29" s="85"/>
      <c r="G29" s="330"/>
      <c r="H29" s="184"/>
      <c r="I29" s="192"/>
      <c r="J29" s="768" t="s">
        <v>66</v>
      </c>
      <c r="K29" s="870"/>
      <c r="L29" s="77">
        <f>COUNTIF($C$5:$C$26,"海面")</f>
        <v>0</v>
      </c>
      <c r="M29" s="871" t="s">
        <v>244</v>
      </c>
      <c r="N29" s="872"/>
      <c r="O29" s="95">
        <f>SUMIF($C$5:$C$26,"海面",O5:O26)</f>
        <v>0</v>
      </c>
      <c r="P29" s="95">
        <f>SUMIF($C$5:$C$26,"海面",P5:P26)</f>
        <v>0</v>
      </c>
      <c r="Q29" s="95">
        <f>SUMIF($C$5:$C$26,"海面",Q5:Q26)</f>
        <v>0</v>
      </c>
      <c r="R29" s="95">
        <f>SUMIF($C$5:$C$26,"海面",R5:R26)</f>
        <v>0</v>
      </c>
      <c r="S29" s="350"/>
      <c r="T29" s="353"/>
      <c r="U29" s="353"/>
      <c r="V29" s="353"/>
      <c r="W29" s="353"/>
      <c r="X29" s="353"/>
      <c r="Y29" s="14"/>
      <c r="Z29" s="166"/>
    </row>
    <row r="30" spans="2:26" s="276" customFormat="1" ht="21" customHeight="1" x14ac:dyDescent="0.2">
      <c r="B30" s="85"/>
      <c r="C30" s="85"/>
      <c r="D30" s="85"/>
      <c r="E30" s="85"/>
      <c r="F30" s="85"/>
      <c r="G30" s="330"/>
      <c r="H30" s="639" t="s">
        <v>260</v>
      </c>
      <c r="I30" s="594"/>
      <c r="J30" s="594"/>
      <c r="K30" s="185" t="s">
        <v>238</v>
      </c>
      <c r="L30" s="185">
        <f>SUM(L27:L29)</f>
        <v>22</v>
      </c>
      <c r="M30" s="873" t="s">
        <v>244</v>
      </c>
      <c r="N30" s="874"/>
      <c r="O30" s="335">
        <f>SUM(O5:O26)</f>
        <v>703162</v>
      </c>
      <c r="P30" s="335">
        <f>SUM(P5:P26)</f>
        <v>7848097</v>
      </c>
      <c r="Q30" s="343">
        <f>SUM(Q5:Q26)</f>
        <v>1271603.8</v>
      </c>
      <c r="R30" s="348">
        <f>SUM(R5:R26)</f>
        <v>58274</v>
      </c>
      <c r="S30" s="351"/>
      <c r="T30" s="353"/>
      <c r="U30" s="353"/>
      <c r="V30" s="353"/>
      <c r="W30" s="353"/>
      <c r="X30" s="353"/>
      <c r="Y30" s="14"/>
      <c r="Z30" s="166"/>
    </row>
    <row r="31" spans="2:26" s="276" customFormat="1" ht="21" customHeight="1" x14ac:dyDescent="0.2">
      <c r="B31" s="14" t="s">
        <v>128</v>
      </c>
      <c r="C31" s="85"/>
      <c r="D31" s="85"/>
      <c r="E31" s="85"/>
      <c r="F31" s="85"/>
      <c r="G31" s="85"/>
      <c r="H31" s="70"/>
      <c r="I31" s="70"/>
      <c r="J31" s="70"/>
      <c r="K31" s="70"/>
      <c r="L31" s="70"/>
      <c r="M31" s="71"/>
      <c r="N31" s="334"/>
      <c r="O31" s="336"/>
      <c r="P31" s="336"/>
      <c r="Q31" s="336"/>
      <c r="R31" s="336"/>
      <c r="S31" s="350"/>
      <c r="T31" s="353"/>
      <c r="U31" s="353"/>
      <c r="V31" s="353"/>
      <c r="W31" s="353"/>
      <c r="X31" s="353"/>
      <c r="Y31" s="14"/>
      <c r="Z31" s="166"/>
    </row>
    <row r="32" spans="2:26" s="2" customFormat="1" ht="16" customHeight="1" x14ac:dyDescent="0.2">
      <c r="B32" s="328"/>
      <c r="C32" s="157" t="s">
        <v>275</v>
      </c>
      <c r="D32" s="169" t="s">
        <v>6</v>
      </c>
      <c r="E32" s="174" t="s">
        <v>262</v>
      </c>
      <c r="F32" s="169" t="s">
        <v>256</v>
      </c>
      <c r="G32" s="63" t="s">
        <v>263</v>
      </c>
      <c r="H32" s="784" t="s">
        <v>15</v>
      </c>
      <c r="I32" s="697"/>
      <c r="J32" s="697"/>
      <c r="K32" s="697"/>
      <c r="L32" s="697"/>
      <c r="M32" s="697"/>
      <c r="N32" s="785"/>
      <c r="O32" s="337" t="s">
        <v>267</v>
      </c>
      <c r="P32" s="303" t="s">
        <v>141</v>
      </c>
      <c r="Q32" s="225" t="s">
        <v>285</v>
      </c>
      <c r="R32" s="866" t="s">
        <v>112</v>
      </c>
      <c r="S32" s="867"/>
      <c r="T32" s="868" t="s">
        <v>83</v>
      </c>
      <c r="U32" s="869"/>
      <c r="V32" s="85"/>
      <c r="W32" s="7"/>
      <c r="X32" s="7"/>
      <c r="Y32" s="7"/>
      <c r="Z32" s="7"/>
    </row>
    <row r="33" spans="2:26" ht="33" x14ac:dyDescent="0.2">
      <c r="B33" s="329" t="s">
        <v>380</v>
      </c>
      <c r="C33" s="16" t="s">
        <v>217</v>
      </c>
      <c r="D33" s="27" t="s">
        <v>405</v>
      </c>
      <c r="E33" s="27" t="s">
        <v>258</v>
      </c>
      <c r="F33" s="27" t="s">
        <v>373</v>
      </c>
      <c r="G33" s="39">
        <v>1989</v>
      </c>
      <c r="H33" s="816" t="s">
        <v>328</v>
      </c>
      <c r="I33" s="817"/>
      <c r="J33" s="817"/>
      <c r="K33" s="817"/>
      <c r="L33" s="817"/>
      <c r="M33" s="817"/>
      <c r="N33" s="641"/>
      <c r="O33" s="311">
        <v>15400</v>
      </c>
      <c r="P33" s="311">
        <v>109600</v>
      </c>
      <c r="Q33" s="344" t="s">
        <v>437</v>
      </c>
      <c r="R33" s="673"/>
      <c r="S33" s="675"/>
      <c r="T33" s="687" t="s">
        <v>65</v>
      </c>
      <c r="U33" s="687"/>
      <c r="V33" s="355"/>
      <c r="W33" s="137"/>
      <c r="X33" s="137"/>
      <c r="Y33" s="6"/>
      <c r="Z33" s="7"/>
    </row>
    <row r="34" spans="2:26" ht="33" x14ac:dyDescent="0.2">
      <c r="B34" s="578" t="s">
        <v>380</v>
      </c>
      <c r="C34" s="9" t="s">
        <v>217</v>
      </c>
      <c r="D34" s="30" t="s">
        <v>393</v>
      </c>
      <c r="E34" s="30" t="s">
        <v>402</v>
      </c>
      <c r="F34" s="30" t="s">
        <v>425</v>
      </c>
      <c r="G34" s="42">
        <v>1990</v>
      </c>
      <c r="H34" s="816" t="s">
        <v>384</v>
      </c>
      <c r="I34" s="674"/>
      <c r="J34" s="674"/>
      <c r="K34" s="674"/>
      <c r="L34" s="674"/>
      <c r="M34" s="674"/>
      <c r="N34" s="675"/>
      <c r="O34" s="230">
        <v>22500</v>
      </c>
      <c r="P34" s="230">
        <v>217370</v>
      </c>
      <c r="Q34" s="380" t="s">
        <v>53</v>
      </c>
      <c r="R34" s="673"/>
      <c r="S34" s="675"/>
      <c r="T34" s="687" t="s">
        <v>65</v>
      </c>
      <c r="U34" s="687"/>
      <c r="V34" s="355"/>
      <c r="W34" s="137"/>
      <c r="X34" s="137"/>
      <c r="Y34" s="6"/>
      <c r="Z34" s="7"/>
    </row>
    <row r="35" spans="2:26" ht="25" customHeight="1" x14ac:dyDescent="0.2">
      <c r="B35" s="368" t="s">
        <v>241</v>
      </c>
      <c r="C35" s="369" t="s">
        <v>217</v>
      </c>
      <c r="D35" s="370" t="s">
        <v>220</v>
      </c>
      <c r="E35" s="370" t="s">
        <v>489</v>
      </c>
      <c r="F35" s="370" t="s">
        <v>490</v>
      </c>
      <c r="G35" s="371">
        <v>1975</v>
      </c>
      <c r="H35" s="830" t="s">
        <v>384</v>
      </c>
      <c r="I35" s="831"/>
      <c r="J35" s="831"/>
      <c r="K35" s="831"/>
      <c r="L35" s="831"/>
      <c r="M35" s="831"/>
      <c r="N35" s="832"/>
      <c r="O35" s="372">
        <v>4626</v>
      </c>
      <c r="P35" s="372">
        <v>7348</v>
      </c>
      <c r="Q35" s="379" t="s">
        <v>491</v>
      </c>
      <c r="R35" s="835" t="s">
        <v>492</v>
      </c>
      <c r="S35" s="837"/>
      <c r="T35" s="835" t="s">
        <v>68</v>
      </c>
      <c r="U35" s="836"/>
      <c r="V35" s="130"/>
      <c r="W35" s="137"/>
      <c r="X35" s="137"/>
      <c r="Y35" s="6"/>
      <c r="Z35" s="7"/>
    </row>
    <row r="36" spans="2:26" ht="25" customHeight="1" x14ac:dyDescent="0.2">
      <c r="B36" s="382" t="s">
        <v>241</v>
      </c>
      <c r="C36" s="383" t="s">
        <v>217</v>
      </c>
      <c r="D36" s="384" t="s">
        <v>220</v>
      </c>
      <c r="E36" s="384" t="s">
        <v>247</v>
      </c>
      <c r="F36" s="384" t="s">
        <v>421</v>
      </c>
      <c r="G36" s="385">
        <v>1994</v>
      </c>
      <c r="H36" s="838" t="s">
        <v>465</v>
      </c>
      <c r="I36" s="839"/>
      <c r="J36" s="839"/>
      <c r="K36" s="839"/>
      <c r="L36" s="839"/>
      <c r="M36" s="839"/>
      <c r="N36" s="840"/>
      <c r="O36" s="386">
        <v>3400</v>
      </c>
      <c r="P36" s="386">
        <v>11400</v>
      </c>
      <c r="Q36" s="387" t="s">
        <v>438</v>
      </c>
      <c r="R36" s="841" t="s">
        <v>496</v>
      </c>
      <c r="S36" s="842"/>
      <c r="T36" s="843" t="s">
        <v>104</v>
      </c>
      <c r="U36" s="844"/>
      <c r="V36" s="355"/>
      <c r="W36" s="137"/>
      <c r="X36" s="137"/>
      <c r="Y36" s="6"/>
      <c r="Z36" s="7"/>
    </row>
    <row r="37" spans="2:26" ht="25" customHeight="1" x14ac:dyDescent="0.2">
      <c r="B37" s="389" t="s">
        <v>241</v>
      </c>
      <c r="C37" s="390" t="s">
        <v>217</v>
      </c>
      <c r="D37" s="391" t="s">
        <v>220</v>
      </c>
      <c r="E37" s="391" t="s">
        <v>422</v>
      </c>
      <c r="F37" s="392" t="s">
        <v>355</v>
      </c>
      <c r="G37" s="393">
        <v>1988</v>
      </c>
      <c r="H37" s="845" t="s">
        <v>384</v>
      </c>
      <c r="I37" s="846"/>
      <c r="J37" s="846"/>
      <c r="K37" s="846"/>
      <c r="L37" s="846"/>
      <c r="M37" s="846"/>
      <c r="N37" s="847"/>
      <c r="O37" s="394">
        <v>5400</v>
      </c>
      <c r="P37" s="394">
        <v>29800</v>
      </c>
      <c r="Q37" s="395" t="s">
        <v>440</v>
      </c>
      <c r="R37" s="833" t="s">
        <v>495</v>
      </c>
      <c r="S37" s="834"/>
      <c r="T37" s="848" t="s">
        <v>68</v>
      </c>
      <c r="U37" s="849"/>
      <c r="V37" s="355"/>
      <c r="W37" s="137"/>
      <c r="X37" s="137"/>
      <c r="Y37" s="6"/>
      <c r="Z37" s="7"/>
    </row>
    <row r="38" spans="2:26" s="2" customFormat="1" ht="25" customHeight="1" x14ac:dyDescent="0.2">
      <c r="B38" s="109" t="s">
        <v>246</v>
      </c>
      <c r="C38" s="9" t="s">
        <v>66</v>
      </c>
      <c r="D38" s="30" t="s">
        <v>41</v>
      </c>
      <c r="E38" s="30" t="s">
        <v>420</v>
      </c>
      <c r="F38" s="30" t="s">
        <v>277</v>
      </c>
      <c r="G38" s="42">
        <v>1987</v>
      </c>
      <c r="H38" s="863" t="s">
        <v>466</v>
      </c>
      <c r="I38" s="864"/>
      <c r="J38" s="864"/>
      <c r="K38" s="864"/>
      <c r="L38" s="864"/>
      <c r="M38" s="864"/>
      <c r="N38" s="865"/>
      <c r="O38" s="230">
        <v>184000</v>
      </c>
      <c r="P38" s="230">
        <v>1946000</v>
      </c>
      <c r="Q38" s="380" t="s">
        <v>442</v>
      </c>
      <c r="R38" s="818" t="s">
        <v>493</v>
      </c>
      <c r="S38" s="829"/>
      <c r="T38" s="687" t="s">
        <v>68</v>
      </c>
      <c r="U38" s="687"/>
      <c r="V38" s="85"/>
      <c r="W38" s="7"/>
      <c r="X38" s="7"/>
      <c r="Y38" s="7"/>
      <c r="Z38" s="7"/>
    </row>
    <row r="39" spans="2:26" ht="25" customHeight="1" x14ac:dyDescent="0.2">
      <c r="B39" s="109" t="s">
        <v>246</v>
      </c>
      <c r="C39" s="9" t="s">
        <v>217</v>
      </c>
      <c r="D39" s="30" t="s">
        <v>93</v>
      </c>
      <c r="E39" s="30" t="s">
        <v>427</v>
      </c>
      <c r="F39" s="30" t="s">
        <v>142</v>
      </c>
      <c r="G39" s="42">
        <v>1989</v>
      </c>
      <c r="H39" s="816" t="s">
        <v>384</v>
      </c>
      <c r="I39" s="817"/>
      <c r="J39" s="817"/>
      <c r="K39" s="817"/>
      <c r="L39" s="817"/>
      <c r="M39" s="817"/>
      <c r="N39" s="641"/>
      <c r="O39" s="230">
        <v>1627</v>
      </c>
      <c r="P39" s="230">
        <v>6400</v>
      </c>
      <c r="Q39" s="380" t="s">
        <v>443</v>
      </c>
      <c r="R39" s="818" t="s">
        <v>494</v>
      </c>
      <c r="S39" s="819"/>
      <c r="T39" s="687" t="s">
        <v>65</v>
      </c>
      <c r="U39" s="687"/>
      <c r="V39" s="130"/>
      <c r="W39" s="137"/>
      <c r="X39" s="137"/>
      <c r="Y39" s="6"/>
      <c r="Z39" s="7"/>
    </row>
    <row r="40" spans="2:26" ht="25" customHeight="1" x14ac:dyDescent="0.2">
      <c r="B40" s="109" t="s">
        <v>246</v>
      </c>
      <c r="C40" s="16" t="s">
        <v>217</v>
      </c>
      <c r="D40" s="27" t="s">
        <v>426</v>
      </c>
      <c r="E40" s="27" t="s">
        <v>359</v>
      </c>
      <c r="F40" s="27" t="s">
        <v>279</v>
      </c>
      <c r="G40" s="39">
        <v>1988</v>
      </c>
      <c r="H40" s="816" t="s">
        <v>157</v>
      </c>
      <c r="I40" s="817"/>
      <c r="J40" s="817"/>
      <c r="K40" s="817"/>
      <c r="L40" s="817"/>
      <c r="M40" s="817"/>
      <c r="N40" s="641"/>
      <c r="O40" s="311">
        <v>8380</v>
      </c>
      <c r="P40" s="311">
        <v>56723</v>
      </c>
      <c r="Q40" s="380" t="s">
        <v>441</v>
      </c>
      <c r="R40" s="818" t="s">
        <v>494</v>
      </c>
      <c r="S40" s="819"/>
      <c r="T40" s="585" t="s">
        <v>10</v>
      </c>
      <c r="U40" s="586"/>
      <c r="V40" s="130"/>
      <c r="W40" s="137"/>
      <c r="X40" s="137"/>
      <c r="Y40" s="6"/>
      <c r="Z40" s="7"/>
    </row>
    <row r="41" spans="2:26" ht="25" customHeight="1" x14ac:dyDescent="0.2">
      <c r="B41" s="9" t="s">
        <v>246</v>
      </c>
      <c r="C41" s="9" t="s">
        <v>217</v>
      </c>
      <c r="D41" s="30" t="s">
        <v>362</v>
      </c>
      <c r="E41" s="30" t="s">
        <v>428</v>
      </c>
      <c r="F41" s="30" t="s">
        <v>387</v>
      </c>
      <c r="G41" s="42">
        <v>1983</v>
      </c>
      <c r="H41" s="816" t="s">
        <v>384</v>
      </c>
      <c r="I41" s="817"/>
      <c r="J41" s="817"/>
      <c r="K41" s="817"/>
      <c r="L41" s="817"/>
      <c r="M41" s="817"/>
      <c r="N41" s="641"/>
      <c r="O41" s="230">
        <v>13960</v>
      </c>
      <c r="P41" s="230">
        <v>151949</v>
      </c>
      <c r="Q41" s="381" t="s">
        <v>53</v>
      </c>
      <c r="R41" s="822" t="s">
        <v>497</v>
      </c>
      <c r="S41" s="823"/>
      <c r="T41" s="824" t="s">
        <v>10</v>
      </c>
      <c r="U41" s="825"/>
      <c r="V41" s="356"/>
      <c r="W41" s="307"/>
      <c r="X41" s="137"/>
      <c r="Y41" s="6"/>
      <c r="Z41" s="7"/>
    </row>
    <row r="42" spans="2:26" ht="25" customHeight="1" x14ac:dyDescent="0.2">
      <c r="B42" s="133" t="s">
        <v>246</v>
      </c>
      <c r="C42" s="9" t="s">
        <v>163</v>
      </c>
      <c r="D42" s="30" t="s">
        <v>329</v>
      </c>
      <c r="E42" s="30" t="s">
        <v>423</v>
      </c>
      <c r="F42" s="30" t="s">
        <v>424</v>
      </c>
      <c r="G42" s="42">
        <v>1987</v>
      </c>
      <c r="H42" s="826" t="s">
        <v>465</v>
      </c>
      <c r="I42" s="827"/>
      <c r="J42" s="827"/>
      <c r="K42" s="827"/>
      <c r="L42" s="827"/>
      <c r="M42" s="827"/>
      <c r="N42" s="828"/>
      <c r="O42" s="230">
        <v>1270</v>
      </c>
      <c r="P42" s="230">
        <v>3302</v>
      </c>
      <c r="Q42" s="380" t="s">
        <v>316</v>
      </c>
      <c r="R42" s="818" t="s">
        <v>444</v>
      </c>
      <c r="S42" s="829"/>
      <c r="T42" s="687" t="s">
        <v>68</v>
      </c>
      <c r="U42" s="687"/>
      <c r="V42" s="355"/>
      <c r="W42" s="137"/>
      <c r="X42" s="137"/>
      <c r="Y42" s="6"/>
      <c r="Z42" s="7"/>
    </row>
    <row r="43" spans="2:26" ht="21" customHeight="1" x14ac:dyDescent="0.2">
      <c r="B43" s="6"/>
      <c r="C43" s="6"/>
      <c r="D43" s="7"/>
      <c r="E43" s="7"/>
      <c r="F43" s="7"/>
      <c r="G43" s="7"/>
      <c r="H43" s="850" t="s">
        <v>227</v>
      </c>
      <c r="I43" s="851"/>
      <c r="J43" s="851"/>
      <c r="K43" s="851"/>
      <c r="L43" s="82">
        <f>COUNTIF($B$33:$B$42,"埋立終了")</f>
        <v>2</v>
      </c>
      <c r="M43" s="595" t="s">
        <v>244</v>
      </c>
      <c r="N43" s="852"/>
      <c r="O43" s="101">
        <f>SUMIF($B$33:$B$42,"埋立終了",O33:O42)</f>
        <v>37900</v>
      </c>
      <c r="P43" s="101">
        <f>SUMIF($B$33:$B$42,"埋立終了",P33:P42)</f>
        <v>326970</v>
      </c>
      <c r="Q43" s="345"/>
      <c r="R43" s="349"/>
      <c r="S43" s="352"/>
      <c r="T43" s="307"/>
      <c r="U43" s="307"/>
      <c r="V43" s="307"/>
      <c r="W43" s="307"/>
      <c r="X43" s="307"/>
      <c r="Y43" s="6"/>
      <c r="Z43" s="7"/>
    </row>
    <row r="44" spans="2:26" ht="21" customHeight="1" x14ac:dyDescent="0.2">
      <c r="B44" s="6"/>
      <c r="C44" s="6"/>
      <c r="D44" s="7"/>
      <c r="E44" s="7"/>
      <c r="F44" s="7"/>
      <c r="G44" s="7"/>
      <c r="H44" s="65"/>
      <c r="I44" s="254"/>
      <c r="J44" s="851" t="s">
        <v>31</v>
      </c>
      <c r="K44" s="851"/>
      <c r="L44" s="333">
        <f>COUNTIF($B$33:$B$42,"休止")</f>
        <v>3</v>
      </c>
      <c r="M44" s="595" t="s">
        <v>244</v>
      </c>
      <c r="N44" s="852"/>
      <c r="O44" s="96">
        <f>SUMIF($B$33:$B$42,"休止",O33:O42)</f>
        <v>13426</v>
      </c>
      <c r="P44" s="96">
        <f>SUMIF($B$33:$B$42,"休止",P33:P42)</f>
        <v>48548</v>
      </c>
      <c r="Q44" s="346"/>
      <c r="R44" s="347"/>
      <c r="S44" s="307"/>
      <c r="T44" s="307"/>
      <c r="U44" s="307"/>
      <c r="V44" s="307"/>
      <c r="W44" s="307"/>
      <c r="X44" s="307"/>
      <c r="Y44" s="6"/>
      <c r="Z44" s="7"/>
    </row>
    <row r="45" spans="2:26" ht="21" customHeight="1" x14ac:dyDescent="0.2">
      <c r="B45" s="665" t="s">
        <v>461</v>
      </c>
      <c r="C45" s="665"/>
      <c r="D45" s="665"/>
      <c r="E45" s="665"/>
      <c r="F45" s="665"/>
      <c r="G45" s="7"/>
      <c r="H45" s="853"/>
      <c r="I45" s="709"/>
      <c r="J45" s="820" t="s">
        <v>225</v>
      </c>
      <c r="K45" s="821"/>
      <c r="L45" s="82">
        <f>COUNTIF($B$33:$B$42,"廃止")</f>
        <v>5</v>
      </c>
      <c r="M45" s="596" t="s">
        <v>244</v>
      </c>
      <c r="N45" s="599"/>
      <c r="O45" s="96">
        <f>SUMIF($B$33:$B$42,"廃止",O33:O42)</f>
        <v>209237</v>
      </c>
      <c r="P45" s="96">
        <f>SUMIF($B$33:$B$42,"廃止",P33:P42)</f>
        <v>2164374</v>
      </c>
      <c r="Q45" s="347"/>
      <c r="R45" s="347"/>
      <c r="S45" s="307"/>
      <c r="T45" s="307"/>
      <c r="U45" s="307"/>
      <c r="V45" s="307"/>
      <c r="W45" s="307"/>
      <c r="X45" s="307"/>
      <c r="Y45" s="6"/>
      <c r="Z45" s="7"/>
    </row>
    <row r="46" spans="2:26" ht="21" customHeight="1" x14ac:dyDescent="0.2">
      <c r="B46" s="665"/>
      <c r="C46" s="665"/>
      <c r="D46" s="665"/>
      <c r="E46" s="665"/>
      <c r="F46" s="665"/>
      <c r="G46" s="665"/>
      <c r="H46" s="332"/>
      <c r="I46" s="332"/>
      <c r="J46" s="332"/>
      <c r="K46" s="332"/>
      <c r="L46" s="332"/>
      <c r="M46" s="332"/>
      <c r="N46" s="332"/>
      <c r="O46" s="332"/>
      <c r="P46" s="332"/>
      <c r="Q46" s="347"/>
      <c r="R46" s="347"/>
      <c r="S46" s="307"/>
      <c r="T46" s="307"/>
      <c r="U46" s="307"/>
      <c r="V46" s="307"/>
      <c r="W46" s="307"/>
      <c r="X46" s="307"/>
      <c r="Y46" s="6"/>
      <c r="Z46" s="7"/>
    </row>
    <row r="47" spans="2:26" ht="38.25" customHeight="1" x14ac:dyDescent="0.2">
      <c r="B47" s="6"/>
      <c r="C47" s="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811"/>
      <c r="S47" s="812"/>
      <c r="T47" s="813"/>
      <c r="U47" s="813"/>
      <c r="V47" s="307"/>
      <c r="W47" s="307"/>
      <c r="X47" s="307"/>
      <c r="Y47" s="6"/>
      <c r="Z47" s="7"/>
    </row>
    <row r="48" spans="2:26" ht="38.25" customHeight="1" x14ac:dyDescent="0.2">
      <c r="B48" s="6"/>
      <c r="C48" s="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811"/>
      <c r="S48" s="812"/>
      <c r="T48" s="813"/>
      <c r="U48" s="813"/>
      <c r="V48" s="307"/>
      <c r="W48" s="307"/>
      <c r="X48" s="307"/>
      <c r="Y48" s="6"/>
      <c r="Z48" s="7"/>
    </row>
    <row r="49" spans="2:26" ht="38.25" customHeight="1" x14ac:dyDescent="0.2">
      <c r="B49" s="6"/>
      <c r="C49" s="6"/>
      <c r="D49" s="7"/>
      <c r="E49" s="7"/>
      <c r="F49" s="7"/>
      <c r="G49" s="7"/>
      <c r="Q49" s="7"/>
      <c r="R49" s="811"/>
      <c r="S49" s="814"/>
      <c r="T49" s="815"/>
      <c r="U49" s="815"/>
      <c r="V49" s="307"/>
      <c r="W49" s="307"/>
      <c r="X49" s="307"/>
      <c r="Y49" s="6"/>
      <c r="Z49" s="7"/>
    </row>
  </sheetData>
  <mergeCells count="81">
    <mergeCell ref="H2:N2"/>
    <mergeCell ref="J27:K27"/>
    <mergeCell ref="M27:N27"/>
    <mergeCell ref="B28:F28"/>
    <mergeCell ref="J28:K28"/>
    <mergeCell ref="M28:N28"/>
    <mergeCell ref="H3:H4"/>
    <mergeCell ref="I3:I4"/>
    <mergeCell ref="J3:J4"/>
    <mergeCell ref="K3:K4"/>
    <mergeCell ref="L3:L4"/>
    <mergeCell ref="M3:M4"/>
    <mergeCell ref="N3:N4"/>
    <mergeCell ref="J29:K29"/>
    <mergeCell ref="M29:N29"/>
    <mergeCell ref="H30:J30"/>
    <mergeCell ref="M30:N30"/>
    <mergeCell ref="H32:N32"/>
    <mergeCell ref="H34:N34"/>
    <mergeCell ref="R34:S34"/>
    <mergeCell ref="T34:U34"/>
    <mergeCell ref="R32:S32"/>
    <mergeCell ref="T32:U32"/>
    <mergeCell ref="H33:N33"/>
    <mergeCell ref="R33:S33"/>
    <mergeCell ref="T33:U33"/>
    <mergeCell ref="H38:N38"/>
    <mergeCell ref="R38:S38"/>
    <mergeCell ref="T38:U38"/>
    <mergeCell ref="H39:N39"/>
    <mergeCell ref="R39:S39"/>
    <mergeCell ref="T39:U39"/>
    <mergeCell ref="B46:G46"/>
    <mergeCell ref="B2:B4"/>
    <mergeCell ref="C2:C4"/>
    <mergeCell ref="D2:D4"/>
    <mergeCell ref="E2:E4"/>
    <mergeCell ref="F2:F4"/>
    <mergeCell ref="G2:G4"/>
    <mergeCell ref="B45:F45"/>
    <mergeCell ref="O2:O3"/>
    <mergeCell ref="P2:P3"/>
    <mergeCell ref="Q2:Q3"/>
    <mergeCell ref="R2:R3"/>
    <mergeCell ref="S2:S4"/>
    <mergeCell ref="T2:T4"/>
    <mergeCell ref="U2:U4"/>
    <mergeCell ref="V2:V4"/>
    <mergeCell ref="W2:W4"/>
    <mergeCell ref="X2:X4"/>
    <mergeCell ref="H35:N35"/>
    <mergeCell ref="R37:S37"/>
    <mergeCell ref="T35:U35"/>
    <mergeCell ref="R35:S35"/>
    <mergeCell ref="R47:S47"/>
    <mergeCell ref="T47:U47"/>
    <mergeCell ref="H36:N36"/>
    <mergeCell ref="R36:S36"/>
    <mergeCell ref="T36:U36"/>
    <mergeCell ref="H37:N37"/>
    <mergeCell ref="T37:U37"/>
    <mergeCell ref="H43:K43"/>
    <mergeCell ref="M43:N43"/>
    <mergeCell ref="J44:K44"/>
    <mergeCell ref="M44:N44"/>
    <mergeCell ref="H45:I45"/>
    <mergeCell ref="R48:S48"/>
    <mergeCell ref="T48:U48"/>
    <mergeCell ref="R49:S49"/>
    <mergeCell ref="T49:U49"/>
    <mergeCell ref="H40:N40"/>
    <mergeCell ref="R40:S40"/>
    <mergeCell ref="T40:U40"/>
    <mergeCell ref="J45:K45"/>
    <mergeCell ref="M45:N45"/>
    <mergeCell ref="H41:N41"/>
    <mergeCell ref="R41:S41"/>
    <mergeCell ref="T41:U41"/>
    <mergeCell ref="H42:N42"/>
    <mergeCell ref="R42:S42"/>
    <mergeCell ref="T42:U42"/>
  </mergeCells>
  <phoneticPr fontId="5"/>
  <printOptions horizontalCentered="1"/>
  <pageMargins left="0.39370078740157483" right="0.39370078740157483" top="0.39370078740157483" bottom="0.39370078740157483" header="0" footer="0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焼却施設</vt:lpstr>
      <vt:lpstr>資源化・粗大ごみ</vt:lpstr>
      <vt:lpstr>燃料化・保管</vt:lpstr>
      <vt:lpstr>その他</vt:lpstr>
      <vt:lpstr>最終処分場</vt:lpstr>
      <vt:lpstr>その他!Print_Area</vt:lpstr>
      <vt:lpstr>最終処分場!Print_Area</vt:lpstr>
      <vt:lpstr>資源化・粗大ごみ!Print_Area</vt:lpstr>
      <vt:lpstr>焼却施設!Print_Area</vt:lpstr>
      <vt:lpstr>燃料化・保管!Print_Area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340006_gomishori_shisetsu</dc:title>
  <dc:creator>89757</dc:creator>
  <cp:lastModifiedBy>山崎 崇裕</cp:lastModifiedBy>
  <cp:lastPrinted>2018-05-22T00:50:54Z</cp:lastPrinted>
  <dcterms:created xsi:type="dcterms:W3CDTF">2007-10-02T11:01:23Z</dcterms:created>
  <dcterms:modified xsi:type="dcterms:W3CDTF">2024-06-20T02:17:44Z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2023-10-18T07:50:42Z</vt:filetime>
  </property>
</Properties>
</file>